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conc centerline" sheetId="1" r:id="rId1"/>
    <sheet name="graph" sheetId="4" r:id="rId2"/>
    <sheet name="plume width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4" l="1"/>
  <c r="N5" i="4"/>
  <c r="M6" i="4"/>
  <c r="N6" i="4"/>
  <c r="M7" i="4"/>
  <c r="N7" i="4"/>
  <c r="M8" i="4"/>
  <c r="N8" i="4"/>
  <c r="M9" i="4"/>
  <c r="N9" i="4"/>
  <c r="M10" i="4"/>
  <c r="N10" i="4"/>
  <c r="M11" i="4"/>
  <c r="N11" i="4"/>
  <c r="M12" i="4"/>
  <c r="N12" i="4"/>
  <c r="M13" i="4"/>
  <c r="N13" i="4"/>
  <c r="M14" i="4"/>
  <c r="N14" i="4"/>
  <c r="M15" i="4"/>
  <c r="N15" i="4"/>
  <c r="M16" i="4"/>
  <c r="N16" i="4"/>
  <c r="M17" i="4"/>
  <c r="N17" i="4"/>
  <c r="M18" i="4"/>
  <c r="N18" i="4"/>
  <c r="M19" i="4"/>
  <c r="N19" i="4"/>
  <c r="M20" i="4"/>
  <c r="N20" i="4"/>
  <c r="M21" i="4"/>
  <c r="N21" i="4"/>
  <c r="M22" i="4"/>
  <c r="N22" i="4"/>
  <c r="M23" i="4"/>
  <c r="N23" i="4"/>
  <c r="M24" i="4"/>
  <c r="N24" i="4"/>
  <c r="M25" i="4"/>
  <c r="N25" i="4"/>
  <c r="M26" i="4"/>
  <c r="N26" i="4"/>
  <c r="M27" i="4"/>
  <c r="N27" i="4"/>
  <c r="M28" i="4"/>
  <c r="N28" i="4"/>
  <c r="M29" i="4"/>
  <c r="N29" i="4"/>
  <c r="M30" i="4"/>
  <c r="N30" i="4"/>
  <c r="M31" i="4"/>
  <c r="N31" i="4"/>
  <c r="M32" i="4"/>
  <c r="N32" i="4"/>
  <c r="M33" i="4"/>
  <c r="N33" i="4"/>
  <c r="M34" i="4"/>
  <c r="N34" i="4"/>
  <c r="M35" i="4"/>
  <c r="N35" i="4"/>
  <c r="M36" i="4"/>
  <c r="N36" i="4"/>
  <c r="M37" i="4"/>
  <c r="N37" i="4"/>
  <c r="M38" i="4"/>
  <c r="N38" i="4"/>
  <c r="M39" i="4"/>
  <c r="N39" i="4"/>
  <c r="M40" i="4"/>
  <c r="N40" i="4"/>
  <c r="M41" i="4"/>
  <c r="N41" i="4"/>
  <c r="M42" i="4"/>
  <c r="N42" i="4"/>
  <c r="M43" i="4"/>
  <c r="N43" i="4"/>
  <c r="M44" i="4"/>
  <c r="N44" i="4"/>
  <c r="M45" i="4"/>
  <c r="N45" i="4"/>
  <c r="M46" i="4"/>
  <c r="N46" i="4"/>
  <c r="M47" i="4"/>
  <c r="N47" i="4"/>
  <c r="M48" i="4"/>
  <c r="N48" i="4"/>
  <c r="M49" i="4"/>
  <c r="N49" i="4"/>
  <c r="M50" i="4"/>
  <c r="N50" i="4"/>
  <c r="M51" i="4"/>
  <c r="N51" i="4"/>
  <c r="M52" i="4"/>
  <c r="N52" i="4"/>
  <c r="M53" i="4"/>
  <c r="N53" i="4"/>
  <c r="M54" i="4"/>
  <c r="N54" i="4"/>
  <c r="M55" i="4"/>
  <c r="N55" i="4"/>
  <c r="M56" i="4"/>
  <c r="N56" i="4"/>
  <c r="M57" i="4"/>
  <c r="N57" i="4"/>
  <c r="M58" i="4"/>
  <c r="N58" i="4"/>
  <c r="M59" i="4"/>
  <c r="N59" i="4"/>
  <c r="M60" i="4"/>
  <c r="N60" i="4"/>
  <c r="M61" i="4"/>
  <c r="N61" i="4"/>
  <c r="M62" i="4"/>
  <c r="N62" i="4"/>
  <c r="M63" i="4"/>
  <c r="N63" i="4"/>
  <c r="M64" i="4"/>
  <c r="N64" i="4"/>
  <c r="M65" i="4"/>
  <c r="N65" i="4"/>
  <c r="M66" i="4"/>
  <c r="N66" i="4"/>
  <c r="M67" i="4"/>
  <c r="N67" i="4"/>
  <c r="M68" i="4"/>
  <c r="N68" i="4"/>
  <c r="M69" i="4"/>
  <c r="N69" i="4"/>
  <c r="M70" i="4"/>
  <c r="N70" i="4"/>
  <c r="M71" i="4"/>
  <c r="N71" i="4"/>
  <c r="M72" i="4"/>
  <c r="N72" i="4"/>
  <c r="M73" i="4"/>
  <c r="N73" i="4"/>
  <c r="M74" i="4"/>
  <c r="N74" i="4"/>
  <c r="M75" i="4"/>
  <c r="N75" i="4"/>
  <c r="M76" i="4"/>
  <c r="N76" i="4"/>
  <c r="M77" i="4"/>
  <c r="N77" i="4"/>
  <c r="M78" i="4"/>
  <c r="N78" i="4"/>
  <c r="M79" i="4"/>
  <c r="N79" i="4"/>
  <c r="M80" i="4"/>
  <c r="N80" i="4"/>
  <c r="M81" i="4"/>
  <c r="N81" i="4"/>
  <c r="M82" i="4"/>
  <c r="N82" i="4"/>
  <c r="M83" i="4"/>
  <c r="N83" i="4"/>
  <c r="M85" i="4"/>
  <c r="N85" i="4"/>
  <c r="M86" i="4"/>
  <c r="N86" i="4"/>
  <c r="M87" i="4"/>
  <c r="N87" i="4"/>
  <c r="N4" i="4"/>
  <c r="M4" i="4"/>
  <c r="I18" i="3"/>
  <c r="H18" i="3"/>
  <c r="I17" i="3"/>
  <c r="H14" i="3"/>
  <c r="I14" i="3"/>
  <c r="I13" i="3"/>
  <c r="F9" i="3"/>
  <c r="E9" i="3"/>
  <c r="B9" i="3"/>
  <c r="C9" i="3"/>
  <c r="Q3" i="1"/>
  <c r="O3" i="1"/>
  <c r="M3" i="1"/>
  <c r="I21" i="3" l="1"/>
  <c r="H21" i="3"/>
  <c r="I20" i="3"/>
  <c r="H20" i="3"/>
  <c r="H17" i="3"/>
  <c r="H13" i="3"/>
  <c r="F24" i="1"/>
  <c r="E24" i="1"/>
  <c r="H24" i="1" s="1"/>
  <c r="D24" i="1"/>
  <c r="G24" i="1" s="1"/>
  <c r="C24" i="1"/>
  <c r="B24" i="1"/>
  <c r="E23" i="1"/>
  <c r="D23" i="1"/>
  <c r="C23" i="1"/>
  <c r="B23" i="1"/>
  <c r="F23" i="1" s="1"/>
  <c r="E22" i="1"/>
  <c r="D22" i="1"/>
  <c r="C22" i="1"/>
  <c r="B22" i="1"/>
  <c r="B21" i="1"/>
  <c r="E18" i="1"/>
  <c r="D18" i="1"/>
  <c r="C18" i="1"/>
  <c r="B18" i="1"/>
  <c r="G18" i="1" s="1"/>
  <c r="G17" i="1"/>
  <c r="E17" i="1"/>
  <c r="H17" i="1" s="1"/>
  <c r="D17" i="1"/>
  <c r="C17" i="1"/>
  <c r="B17" i="1"/>
  <c r="E16" i="1"/>
  <c r="D16" i="1"/>
  <c r="C16" i="1"/>
  <c r="B16" i="1"/>
  <c r="B15" i="1"/>
  <c r="G12" i="1"/>
  <c r="E12" i="1"/>
  <c r="H12" i="1" s="1"/>
  <c r="D12" i="1"/>
  <c r="C12" i="1"/>
  <c r="F12" i="1" s="1"/>
  <c r="B12" i="1"/>
  <c r="E11" i="1"/>
  <c r="D11" i="1"/>
  <c r="C11" i="1"/>
  <c r="B11" i="1"/>
  <c r="E10" i="1"/>
  <c r="D10" i="1"/>
  <c r="C10" i="1"/>
  <c r="B10" i="1"/>
  <c r="B9" i="1"/>
  <c r="G11" i="1" l="1"/>
  <c r="F17" i="1"/>
  <c r="H23" i="1"/>
  <c r="G23" i="1"/>
  <c r="F18" i="1"/>
  <c r="H18" i="1"/>
  <c r="F11" i="1"/>
  <c r="H11" i="1"/>
</calcChain>
</file>

<file path=xl/sharedStrings.xml><?xml version="1.0" encoding="utf-8"?>
<sst xmlns="http://schemas.openxmlformats.org/spreadsheetml/2006/main" count="73" uniqueCount="34">
  <si>
    <t>EXPERIENCE</t>
  </si>
  <si>
    <t>PHAST-DNV</t>
  </si>
  <si>
    <t>PHAST-HSE</t>
  </si>
  <si>
    <t>PHAST-DGA</t>
  </si>
  <si>
    <t>Concentration max (Centerline)</t>
  </si>
  <si>
    <t>Fixed duration release</t>
  </si>
  <si>
    <t>Résultats lus sur graphiques : Max Conc vs Distance</t>
  </si>
  <si>
    <t>Phast 8.6</t>
  </si>
  <si>
    <t>dnv-exp</t>
  </si>
  <si>
    <t>hse-exp</t>
  </si>
  <si>
    <t>dga-exp</t>
  </si>
  <si>
    <t>dnv/exp</t>
  </si>
  <si>
    <t>hse/exp</t>
  </si>
  <si>
    <t>dga/exp</t>
  </si>
  <si>
    <t>plume width = 2 x sigma y</t>
  </si>
  <si>
    <t>C° sigma y = Max concentration (centerline) * exp(-0,5)</t>
  </si>
  <si>
    <t>moy</t>
  </si>
  <si>
    <t>Pressure Vessel : Temperature/Bubble point (use of ambient temperature)</t>
  </si>
  <si>
    <t>averaging time : 80 DT1, 160 DT2 et 300 DT3</t>
  </si>
  <si>
    <t>Pour DT3 moyenne MET D et E</t>
  </si>
  <si>
    <t>DT1</t>
  </si>
  <si>
    <t>DT2</t>
  </si>
  <si>
    <t>DT3</t>
  </si>
  <si>
    <t>100m</t>
  </si>
  <si>
    <t>800m</t>
  </si>
  <si>
    <t>D</t>
  </si>
  <si>
    <t>E</t>
  </si>
  <si>
    <t>Mass</t>
  </si>
  <si>
    <t>DistanceDownwind (m)</t>
  </si>
  <si>
    <t>Concentration (ppm)</t>
  </si>
  <si>
    <t>height=1m</t>
  </si>
  <si>
    <t>MET D</t>
  </si>
  <si>
    <t>MET E</t>
  </si>
  <si>
    <t>MOY. MET D +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</si>
</sst>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rgb="FFFFFFFF"/>
      <name val="Calibri"/>
    </font>
    <font>
      <b/>
      <sz val="16"/>
      <color rgb="FFFF0000"/>
      <name val="Calibri"/>
      <family val="2"/>
      <scheme val="minor"/>
    </font>
    <font>
      <b/>
      <sz val="11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theme="8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2" borderId="0" xfId="0" applyFont="1" applyFill="1"/>
    <xf numFmtId="0" fontId="2" fillId="0" borderId="0" xfId="0" applyFont="1"/>
    <xf numFmtId="0" fontId="1" fillId="0" borderId="0" xfId="0" applyFo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3" fillId="2" borderId="4" xfId="0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2" fillId="3" borderId="0" xfId="0" applyFont="1" applyFill="1"/>
    <xf numFmtId="0" fontId="4" fillId="0" borderId="0" xfId="0" applyFont="1" applyBorder="1"/>
    <xf numFmtId="0" fontId="0" fillId="0" borderId="0" xfId="0" applyFont="1"/>
    <xf numFmtId="0" fontId="0" fillId="0" borderId="0" xfId="0" applyFont="1" applyBorder="1"/>
    <xf numFmtId="0" fontId="5" fillId="0" borderId="0" xfId="0" applyFont="1"/>
    <xf numFmtId="0" fontId="5" fillId="0" borderId="0" xfId="0" applyFont="1" applyBorder="1"/>
    <xf numFmtId="0" fontId="6" fillId="0" borderId="0" xfId="0" applyFont="1" applyBorder="1"/>
    <xf numFmtId="164" fontId="5" fillId="0" borderId="0" xfId="0" applyNumberFormat="1" applyFo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Fill="1" applyBorder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2" xfId="0" applyFill="1" applyBorder="1"/>
    <xf numFmtId="0" fontId="7" fillId="4" borderId="17" xfId="0" applyFont="1" applyFill="1" applyBorder="1" applyAlignment="1">
      <alignment vertical="top" wrapText="1" indent="1"/>
    </xf>
    <xf numFmtId="0" fontId="8" fillId="0" borderId="0" xfId="0" applyFont="1"/>
    <xf numFmtId="0" fontId="9" fillId="4" borderId="17" xfId="0" applyFont="1" applyFill="1" applyBorder="1" applyAlignment="1">
      <alignment vertical="top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'conc centerline'!$B$9:$E$9</c:f>
          <c:strCache>
            <c:ptCount val="4"/>
            <c:pt idx="0">
              <c:v>DT1</c:v>
            </c:pt>
          </c:strCache>
        </c:strRef>
      </c:tx>
      <c:layout>
        <c:manualLayout>
          <c:xMode val="edge"/>
          <c:yMode val="edge"/>
          <c:x val="0.47867509003235059"/>
          <c:y val="1.79171483496031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'conc centerline'!$B$10</c:f>
              <c:strCache>
                <c:ptCount val="1"/>
                <c:pt idx="0">
                  <c:v>EXPERIENCE</c:v>
                </c:pt>
              </c:strCache>
            </c:strRef>
          </c:tx>
          <c:spPr>
            <a:ln w="25400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'conc centerline'!$A$11:$A$13</c:f>
              <c:numCache>
                <c:formatCode>General</c:formatCode>
                <c:ptCount val="3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'conc centerline'!$B$11:$B$13</c:f>
              <c:numCache>
                <c:formatCode>General</c:formatCode>
                <c:ptCount val="3"/>
                <c:pt idx="0">
                  <c:v>49490</c:v>
                </c:pt>
                <c:pt idx="1">
                  <c:v>8790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C8-4FE2-8CCD-73AF6E060C65}"/>
            </c:ext>
          </c:extLst>
        </c:ser>
        <c:ser>
          <c:idx val="1"/>
          <c:order val="1"/>
          <c:tx>
            <c:strRef>
              <c:f>'conc centerline'!$C$10</c:f>
              <c:strCache>
                <c:ptCount val="1"/>
                <c:pt idx="0">
                  <c:v>PHAST-DNV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'conc centerline'!$A$11:$A$13</c:f>
              <c:numCache>
                <c:formatCode>General</c:formatCode>
                <c:ptCount val="3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'conc centerline'!$C$11:$C$13</c:f>
              <c:numCache>
                <c:formatCode>General</c:formatCode>
                <c:ptCount val="3"/>
                <c:pt idx="0">
                  <c:v>80899</c:v>
                </c:pt>
                <c:pt idx="1">
                  <c:v>4654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C8-4FE2-8CCD-73AF6E060C65}"/>
            </c:ext>
          </c:extLst>
        </c:ser>
        <c:ser>
          <c:idx val="2"/>
          <c:order val="2"/>
          <c:tx>
            <c:strRef>
              <c:f>'conc centerline'!$D$10</c:f>
              <c:strCache>
                <c:ptCount val="1"/>
                <c:pt idx="0">
                  <c:v>PHAST-HSE</c:v>
                </c:pt>
              </c:strCache>
            </c:strRef>
          </c:tx>
          <c:spPr>
            <a:ln w="254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'conc centerline'!$A$11:$A$13</c:f>
              <c:numCache>
                <c:formatCode>General</c:formatCode>
                <c:ptCount val="3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'conc centerline'!$D$11:$D$13</c:f>
              <c:numCache>
                <c:formatCode>General</c:formatCode>
                <c:ptCount val="3"/>
                <c:pt idx="0">
                  <c:v>75588</c:v>
                </c:pt>
                <c:pt idx="1">
                  <c:v>8007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C8-4FE2-8CCD-73AF6E060C65}"/>
            </c:ext>
          </c:extLst>
        </c:ser>
        <c:ser>
          <c:idx val="3"/>
          <c:order val="3"/>
          <c:tx>
            <c:strRef>
              <c:f>'conc centerline'!$E$10</c:f>
              <c:strCache>
                <c:ptCount val="1"/>
                <c:pt idx="0">
                  <c:v>PHAST-DGA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'conc centerline'!$A$11:$A$13</c:f>
              <c:numCache>
                <c:formatCode>General</c:formatCode>
                <c:ptCount val="3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'conc centerline'!$E$11:$E$13</c:f>
              <c:numCache>
                <c:formatCode>General</c:formatCode>
                <c:ptCount val="3"/>
                <c:pt idx="0">
                  <c:v>46096</c:v>
                </c:pt>
                <c:pt idx="1">
                  <c:v>9419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C8-4FE2-8CCD-73AF6E060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417328"/>
        <c:axId val="787418992"/>
      </c:scatterChart>
      <c:valAx>
        <c:axId val="787417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Distance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7418992"/>
        <c:crosses val="autoZero"/>
        <c:crossBetween val="midCat"/>
      </c:valAx>
      <c:valAx>
        <c:axId val="787418992"/>
        <c:scaling>
          <c:logBase val="10"/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Concentration</a:t>
                </a:r>
                <a:r>
                  <a:rPr lang="fr-FR" baseline="0"/>
                  <a:t> maximale (ppm)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7417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graph!$E$3</c:f>
              <c:strCache>
                <c:ptCount val="1"/>
                <c:pt idx="0">
                  <c:v>Concentration (ppm)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graph!$D$4:$D$82</c:f>
              <c:numCache>
                <c:formatCode>General</c:formatCode>
                <c:ptCount val="79"/>
                <c:pt idx="0">
                  <c:v>2.31763806416048E-2</c:v>
                </c:pt>
                <c:pt idx="1">
                  <c:v>1.1824939607034799</c:v>
                </c:pt>
                <c:pt idx="2">
                  <c:v>2.4637380350017</c:v>
                </c:pt>
                <c:pt idx="3">
                  <c:v>3.87973172487284</c:v>
                </c:pt>
                <c:pt idx="4">
                  <c:v>5.4446467710970596</c:v>
                </c:pt>
                <c:pt idx="5">
                  <c:v>7.1741453694430701</c:v>
                </c:pt>
                <c:pt idx="6">
                  <c:v>9.0855369231876804</c:v>
                </c:pt>
                <c:pt idx="7">
                  <c:v>11.1979512814416</c:v>
                </c:pt>
                <c:pt idx="8">
                  <c:v>13.5325301971094</c:v>
                </c:pt>
                <c:pt idx="9">
                  <c:v>16.112638920657901</c:v>
                </c:pt>
                <c:pt idx="10">
                  <c:v>18.964100047397</c:v>
                </c:pt>
                <c:pt idx="11">
                  <c:v>22.115451958692301</c:v>
                </c:pt>
                <c:pt idx="12">
                  <c:v>25.598234443677999</c:v>
                </c:pt>
                <c:pt idx="13">
                  <c:v>29.447304360067399</c:v>
                </c:pt>
                <c:pt idx="14">
                  <c:v>33.701184493300801</c:v>
                </c:pt>
                <c:pt idx="15">
                  <c:v>38.402449105530202</c:v>
                </c:pt>
                <c:pt idx="16">
                  <c:v>43.598150033144201</c:v>
                </c:pt>
                <c:pt idx="17">
                  <c:v>49.340287597362</c:v>
                </c:pt>
                <c:pt idx="18">
                  <c:v>55.686331040925197</c:v>
                </c:pt>
                <c:pt idx="19">
                  <c:v>62.699793699595801</c:v>
                </c:pt>
                <c:pt idx="20">
                  <c:v>70.450868664968098</c:v>
                </c:pt>
                <c:pt idx="21">
                  <c:v>79.017131300521797</c:v>
                </c:pt>
                <c:pt idx="22">
                  <c:v>88.484315641933904</c:v>
                </c:pt>
                <c:pt idx="23">
                  <c:v>98.947172452123596</c:v>
                </c:pt>
                <c:pt idx="24">
                  <c:v>110.510417518735</c:v>
                </c:pt>
                <c:pt idx="25">
                  <c:v>123.28977968493599</c:v>
                </c:pt>
                <c:pt idx="26">
                  <c:v>137.413159102577</c:v>
                </c:pt>
                <c:pt idx="27">
                  <c:v>153.02190729990201</c:v>
                </c:pt>
                <c:pt idx="28">
                  <c:v>170.272241875151</c:v>
                </c:pt>
                <c:pt idx="29">
                  <c:v>189.336809974792</c:v>
                </c:pt>
                <c:pt idx="30">
                  <c:v>210.406416204187</c:v>
                </c:pt>
                <c:pt idx="31">
                  <c:v>233.69193226421999</c:v>
                </c:pt>
                <c:pt idx="32">
                  <c:v>259.42640742615299</c:v>
                </c:pt>
                <c:pt idx="33">
                  <c:v>287.86740096706097</c:v>
                </c:pt>
                <c:pt idx="34">
                  <c:v>319.29955990964902</c:v>
                </c:pt>
                <c:pt idx="35">
                  <c:v>354.03746786532901</c:v>
                </c:pt>
                <c:pt idx="36">
                  <c:v>392.428793492735</c:v>
                </c:pt>
                <c:pt idx="37">
                  <c:v>434.85777008251699</c:v>
                </c:pt>
                <c:pt idx="38">
                  <c:v>481.74904109325701</c:v>
                </c:pt>
                <c:pt idx="39">
                  <c:v>533.57191012592898</c:v>
                </c:pt>
                <c:pt idx="40">
                  <c:v>590.845037872082</c:v>
                </c:pt>
                <c:pt idx="41">
                  <c:v>654.14163304436204</c:v>
                </c:pt>
                <c:pt idx="42">
                  <c:v>724.095189241973</c:v>
                </c:pt>
                <c:pt idx="43">
                  <c:v>801.40582516754398</c:v>
                </c:pt>
                <c:pt idx="44">
                  <c:v>886.84729165041801</c:v>
                </c:pt>
                <c:pt idx="45">
                  <c:v>981.27471560502602</c:v>
                </c:pt>
                <c:pt idx="46">
                  <c:v>1085.6331584284601</c:v>
                </c:pt>
                <c:pt idx="47">
                  <c:v>1200.96707449258</c:v>
                </c:pt>
                <c:pt idx="48">
                  <c:v>1328.4307643944201</c:v>
                </c:pt>
                <c:pt idx="49">
                  <c:v>1469.29992758455</c:v>
                </c:pt>
                <c:pt idx="50">
                  <c:v>1624.98442999593</c:v>
                </c:pt>
                <c:pt idx="51">
                  <c:v>1797.04241445606</c:v>
                </c:pt>
                <c:pt idx="52">
                  <c:v>1987.1958951041199</c:v>
                </c:pt>
                <c:pt idx="53">
                  <c:v>2197.3479918872099</c:v>
                </c:pt>
                <c:pt idx="54">
                  <c:v>2429.6019776244998</c:v>
                </c:pt>
                <c:pt idx="55">
                  <c:v>2686.2823282685099</c:v>
                </c:pt>
                <c:pt idx="56">
                  <c:v>2969.9579870417301</c:v>
                </c:pt>
                <c:pt idx="57">
                  <c:v>3283.4680752838499</c:v>
                </c:pt>
                <c:pt idx="58">
                  <c:v>3629.9503073323599</c:v>
                </c:pt>
                <c:pt idx="59">
                  <c:v>4012.8723938223102</c:v>
                </c:pt>
                <c:pt idx="60">
                  <c:v>4436.0667476998597</c:v>
                </c:pt>
                <c:pt idx="61">
                  <c:v>4903.7688402991298</c:v>
                </c:pt>
                <c:pt idx="62">
                  <c:v>5420.6595913629899</c:v>
                </c:pt>
                <c:pt idx="63">
                  <c:v>5991.9122172610296</c:v>
                </c:pt>
                <c:pt idx="64">
                  <c:v>6623.2440062778896</c:v>
                </c:pt>
                <c:pt idx="65">
                  <c:v>7320.9735391559998</c:v>
                </c:pt>
                <c:pt idx="66">
                  <c:v>8092.0839275753797</c:v>
                </c:pt>
                <c:pt idx="67">
                  <c:v>8944.2927034825207</c:v>
                </c:pt>
                <c:pt idx="68">
                  <c:v>9886.1290587439307</c:v>
                </c:pt>
                <c:pt idx="69">
                  <c:v>10927.0192081652</c:v>
                </c:pt>
                <c:pt idx="70">
                  <c:v>12077.380730217001</c:v>
                </c:pt>
                <c:pt idx="71">
                  <c:v>13348.7268296619</c:v>
                </c:pt>
                <c:pt idx="72">
                  <c:v>14753.781565577299</c:v>
                </c:pt>
                <c:pt idx="73">
                  <c:v>16306.607198015499</c:v>
                </c:pt>
                <c:pt idx="74">
                  <c:v>18022.744927828498</c:v>
                </c:pt>
                <c:pt idx="75">
                  <c:v>19919.3704382303</c:v>
                </c:pt>
                <c:pt idx="76">
                  <c:v>22015.4657948067</c:v>
                </c:pt>
                <c:pt idx="77">
                  <c:v>24332.009424408399</c:v>
                </c:pt>
                <c:pt idx="78">
                  <c:v>26892.186074297599</c:v>
                </c:pt>
              </c:numCache>
            </c:numRef>
          </c:xVal>
          <c:yVal>
            <c:numRef>
              <c:f>graph!$E$4:$E$82</c:f>
              <c:numCache>
                <c:formatCode>General</c:formatCode>
                <c:ptCount val="79"/>
                <c:pt idx="0">
                  <c:v>235242.340004364</c:v>
                </c:pt>
                <c:pt idx="1">
                  <c:v>448834.13534183899</c:v>
                </c:pt>
                <c:pt idx="2">
                  <c:v>542650.72981669998</c:v>
                </c:pt>
                <c:pt idx="3">
                  <c:v>558469.19574583299</c:v>
                </c:pt>
                <c:pt idx="4">
                  <c:v>539954.91766577202</c:v>
                </c:pt>
                <c:pt idx="5">
                  <c:v>500981.16509180301</c:v>
                </c:pt>
                <c:pt idx="6">
                  <c:v>454915.48199348099</c:v>
                </c:pt>
                <c:pt idx="7">
                  <c:v>411340.64656426798</c:v>
                </c:pt>
                <c:pt idx="8">
                  <c:v>371636.48432915501</c:v>
                </c:pt>
                <c:pt idx="9">
                  <c:v>343340.319991989</c:v>
                </c:pt>
                <c:pt idx="10">
                  <c:v>307976.51570386603</c:v>
                </c:pt>
                <c:pt idx="11">
                  <c:v>277962.103431286</c:v>
                </c:pt>
                <c:pt idx="12">
                  <c:v>251758.835763879</c:v>
                </c:pt>
                <c:pt idx="13">
                  <c:v>228548.84536308501</c:v>
                </c:pt>
                <c:pt idx="14">
                  <c:v>207799.41784982299</c:v>
                </c:pt>
                <c:pt idx="15">
                  <c:v>189113.50616857101</c:v>
                </c:pt>
                <c:pt idx="16">
                  <c:v>172152.82298828001</c:v>
                </c:pt>
                <c:pt idx="17">
                  <c:v>156668.26738862501</c:v>
                </c:pt>
                <c:pt idx="18">
                  <c:v>142421.337567532</c:v>
                </c:pt>
                <c:pt idx="19">
                  <c:v>129298.290145441</c:v>
                </c:pt>
                <c:pt idx="20">
                  <c:v>117205.207287082</c:v>
                </c:pt>
                <c:pt idx="21">
                  <c:v>106069.395638096</c:v>
                </c:pt>
                <c:pt idx="22">
                  <c:v>95828.065298029003</c:v>
                </c:pt>
                <c:pt idx="23">
                  <c:v>86515.072494136795</c:v>
                </c:pt>
                <c:pt idx="24">
                  <c:v>78321.565452418305</c:v>
                </c:pt>
                <c:pt idx="25">
                  <c:v>71188.636399227704</c:v>
                </c:pt>
                <c:pt idx="26">
                  <c:v>64692.655510621298</c:v>
                </c:pt>
                <c:pt idx="27">
                  <c:v>58678.219467595998</c:v>
                </c:pt>
                <c:pt idx="28">
                  <c:v>53129.246814926897</c:v>
                </c:pt>
                <c:pt idx="29">
                  <c:v>48029.6071354995</c:v>
                </c:pt>
                <c:pt idx="30">
                  <c:v>43361.762675924598</c:v>
                </c:pt>
                <c:pt idx="31">
                  <c:v>39108.409819436602</c:v>
                </c:pt>
                <c:pt idx="32">
                  <c:v>35253.093621156899</c:v>
                </c:pt>
                <c:pt idx="33">
                  <c:v>31776.5092574023</c:v>
                </c:pt>
                <c:pt idx="34">
                  <c:v>28655.972340035201</c:v>
                </c:pt>
                <c:pt idx="35">
                  <c:v>25866.8879116274</c:v>
                </c:pt>
                <c:pt idx="36">
                  <c:v>23381.943704060501</c:v>
                </c:pt>
                <c:pt idx="37">
                  <c:v>21173.352865739402</c:v>
                </c:pt>
                <c:pt idx="38">
                  <c:v>19213.3957765206</c:v>
                </c:pt>
                <c:pt idx="39">
                  <c:v>17474.5132960101</c:v>
                </c:pt>
                <c:pt idx="40">
                  <c:v>15926.518696632</c:v>
                </c:pt>
                <c:pt idx="41">
                  <c:v>14521.4978700015</c:v>
                </c:pt>
                <c:pt idx="42">
                  <c:v>13192.2826862944</c:v>
                </c:pt>
                <c:pt idx="43">
                  <c:v>11917.591276032301</c:v>
                </c:pt>
                <c:pt idx="44">
                  <c:v>10698.2703001791</c:v>
                </c:pt>
                <c:pt idx="45">
                  <c:v>9441.4853373795595</c:v>
                </c:pt>
                <c:pt idx="46">
                  <c:v>8018.1638277287302</c:v>
                </c:pt>
                <c:pt idx="47">
                  <c:v>6594.1458259193796</c:v>
                </c:pt>
                <c:pt idx="48">
                  <c:v>5287.6289611230304</c:v>
                </c:pt>
                <c:pt idx="49">
                  <c:v>4118.0728514713201</c:v>
                </c:pt>
                <c:pt idx="50">
                  <c:v>3129.6975286188699</c:v>
                </c:pt>
                <c:pt idx="51">
                  <c:v>2350.3079267592102</c:v>
                </c:pt>
                <c:pt idx="52">
                  <c:v>1779.85023419307</c:v>
                </c:pt>
                <c:pt idx="53">
                  <c:v>1382.67915891044</c:v>
                </c:pt>
                <c:pt idx="54">
                  <c:v>1109.4547164139999</c:v>
                </c:pt>
                <c:pt idx="55">
                  <c:v>907.00536315069303</c:v>
                </c:pt>
                <c:pt idx="56">
                  <c:v>747.709438131556</c:v>
                </c:pt>
                <c:pt idx="57">
                  <c:v>620.82150038085695</c:v>
                </c:pt>
                <c:pt idx="58">
                  <c:v>516.83026869585694</c:v>
                </c:pt>
                <c:pt idx="59">
                  <c:v>432.51106818820398</c:v>
                </c:pt>
                <c:pt idx="60">
                  <c:v>362.82622099916898</c:v>
                </c:pt>
                <c:pt idx="61">
                  <c:v>295.98264677629498</c:v>
                </c:pt>
                <c:pt idx="62">
                  <c:v>252.07655261372099</c:v>
                </c:pt>
                <c:pt idx="63">
                  <c:v>211.97306441852999</c:v>
                </c:pt>
                <c:pt idx="64">
                  <c:v>171.78489308916099</c:v>
                </c:pt>
                <c:pt idx="65">
                  <c:v>145.03130678730801</c:v>
                </c:pt>
                <c:pt idx="66">
                  <c:v>118.046482545879</c:v>
                </c:pt>
                <c:pt idx="67">
                  <c:v>99.207933781899897</c:v>
                </c:pt>
                <c:pt idx="68">
                  <c:v>80.718066325806106</c:v>
                </c:pt>
                <c:pt idx="69">
                  <c:v>66.683665255676701</c:v>
                </c:pt>
                <c:pt idx="70">
                  <c:v>55.150306984686097</c:v>
                </c:pt>
                <c:pt idx="71">
                  <c:v>44.325998828942197</c:v>
                </c:pt>
                <c:pt idx="72">
                  <c:v>37.1581687885515</c:v>
                </c:pt>
                <c:pt idx="73">
                  <c:v>30.332011177695399</c:v>
                </c:pt>
                <c:pt idx="74">
                  <c:v>24.739945416697498</c:v>
                </c:pt>
                <c:pt idx="75">
                  <c:v>19.867094706593399</c:v>
                </c:pt>
                <c:pt idx="76">
                  <c:v>16.262491986864401</c:v>
                </c:pt>
                <c:pt idx="77">
                  <c:v>13.1104474193708</c:v>
                </c:pt>
                <c:pt idx="78">
                  <c:v>10.604199750602501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8B-4278-B7FD-1466F640A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25608"/>
        <c:axId val="577021672"/>
      </c:scatterChart>
      <c:valAx>
        <c:axId val="577025608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21672"/>
        <c:crosses val="autoZero"/>
        <c:crossBetween val="midCat"/>
      </c:valAx>
      <c:valAx>
        <c:axId val="577021672"/>
        <c:scaling>
          <c:logBase val="10"/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25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DT3</a:t>
            </a:r>
          </a:p>
          <a:p>
            <a:pPr>
              <a:defRPr/>
            </a:pP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graph!$E$3</c:f>
              <c:strCache>
                <c:ptCount val="1"/>
                <c:pt idx="0">
                  <c:v>Concentration (ppm)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graph!$M$4:$M$83</c:f>
              <c:numCache>
                <c:formatCode>General</c:formatCode>
                <c:ptCount val="80"/>
                <c:pt idx="0">
                  <c:v>2.31763806416048E-2</c:v>
                </c:pt>
                <c:pt idx="1">
                  <c:v>1.1824939607034799</c:v>
                </c:pt>
                <c:pt idx="2">
                  <c:v>2.4637380350017</c:v>
                </c:pt>
                <c:pt idx="3">
                  <c:v>3.87973172487284</c:v>
                </c:pt>
                <c:pt idx="4">
                  <c:v>5.4446467710970596</c:v>
                </c:pt>
                <c:pt idx="5">
                  <c:v>7.1741453694430701</c:v>
                </c:pt>
                <c:pt idx="6">
                  <c:v>9.0855369231876804</c:v>
                </c:pt>
                <c:pt idx="7">
                  <c:v>11.1979512814416</c:v>
                </c:pt>
                <c:pt idx="8">
                  <c:v>13.5325301971094</c:v>
                </c:pt>
                <c:pt idx="9">
                  <c:v>16.112638920657901</c:v>
                </c:pt>
                <c:pt idx="10">
                  <c:v>18.964100047397</c:v>
                </c:pt>
                <c:pt idx="11">
                  <c:v>22.115451958692301</c:v>
                </c:pt>
                <c:pt idx="12">
                  <c:v>25.598234443677999</c:v>
                </c:pt>
                <c:pt idx="13">
                  <c:v>29.447304360067399</c:v>
                </c:pt>
                <c:pt idx="14">
                  <c:v>33.701184493300801</c:v>
                </c:pt>
                <c:pt idx="15">
                  <c:v>38.402449105530202</c:v>
                </c:pt>
                <c:pt idx="16">
                  <c:v>43.598150033144201</c:v>
                </c:pt>
                <c:pt idx="17">
                  <c:v>49.340287597362</c:v>
                </c:pt>
                <c:pt idx="18">
                  <c:v>55.686331040925197</c:v>
                </c:pt>
                <c:pt idx="19">
                  <c:v>62.699793699595801</c:v>
                </c:pt>
                <c:pt idx="20">
                  <c:v>70.450868664968098</c:v>
                </c:pt>
                <c:pt idx="21">
                  <c:v>79.017131300521797</c:v>
                </c:pt>
                <c:pt idx="22">
                  <c:v>88.484315641933904</c:v>
                </c:pt>
                <c:pt idx="23">
                  <c:v>98.947172452123596</c:v>
                </c:pt>
                <c:pt idx="24">
                  <c:v>110.510417518735</c:v>
                </c:pt>
                <c:pt idx="25">
                  <c:v>123.28977968493599</c:v>
                </c:pt>
                <c:pt idx="26">
                  <c:v>137.413159102577</c:v>
                </c:pt>
                <c:pt idx="27">
                  <c:v>153.02190729990201</c:v>
                </c:pt>
                <c:pt idx="28">
                  <c:v>170.272241875151</c:v>
                </c:pt>
                <c:pt idx="29">
                  <c:v>189.336809974792</c:v>
                </c:pt>
                <c:pt idx="30">
                  <c:v>210.406416204187</c:v>
                </c:pt>
                <c:pt idx="31">
                  <c:v>233.69193226421999</c:v>
                </c:pt>
                <c:pt idx="32">
                  <c:v>259.42640742615299</c:v>
                </c:pt>
                <c:pt idx="33">
                  <c:v>287.86740096706097</c:v>
                </c:pt>
                <c:pt idx="34">
                  <c:v>319.29955990964902</c:v>
                </c:pt>
                <c:pt idx="35">
                  <c:v>354.03746786532901</c:v>
                </c:pt>
                <c:pt idx="36">
                  <c:v>392.428793492735</c:v>
                </c:pt>
                <c:pt idx="37">
                  <c:v>434.85777008251699</c:v>
                </c:pt>
                <c:pt idx="38">
                  <c:v>481.74904109325701</c:v>
                </c:pt>
                <c:pt idx="39">
                  <c:v>533.57191012592898</c:v>
                </c:pt>
                <c:pt idx="40">
                  <c:v>590.845037872082</c:v>
                </c:pt>
                <c:pt idx="41">
                  <c:v>654.14163304436204</c:v>
                </c:pt>
                <c:pt idx="42">
                  <c:v>724.095189241973</c:v>
                </c:pt>
                <c:pt idx="43">
                  <c:v>801.40582516754398</c:v>
                </c:pt>
                <c:pt idx="44">
                  <c:v>886.84729165041801</c:v>
                </c:pt>
                <c:pt idx="45">
                  <c:v>981.27471560502602</c:v>
                </c:pt>
                <c:pt idx="46">
                  <c:v>1085.6331584284601</c:v>
                </c:pt>
                <c:pt idx="47">
                  <c:v>1200.96707449258</c:v>
                </c:pt>
                <c:pt idx="48">
                  <c:v>1328.4307643944201</c:v>
                </c:pt>
                <c:pt idx="49">
                  <c:v>1469.29992758455</c:v>
                </c:pt>
                <c:pt idx="50">
                  <c:v>1624.98442999593</c:v>
                </c:pt>
                <c:pt idx="51">
                  <c:v>1797.04241445606</c:v>
                </c:pt>
                <c:pt idx="52">
                  <c:v>1987.1958951041199</c:v>
                </c:pt>
                <c:pt idx="53">
                  <c:v>2197.3479918872099</c:v>
                </c:pt>
                <c:pt idx="54">
                  <c:v>2429.6019776244998</c:v>
                </c:pt>
                <c:pt idx="55">
                  <c:v>2686.2823282685099</c:v>
                </c:pt>
                <c:pt idx="56">
                  <c:v>2969.9579870417301</c:v>
                </c:pt>
                <c:pt idx="57">
                  <c:v>3283.4680752838499</c:v>
                </c:pt>
                <c:pt idx="58">
                  <c:v>3629.9503073323599</c:v>
                </c:pt>
                <c:pt idx="59">
                  <c:v>4012.8723938223102</c:v>
                </c:pt>
                <c:pt idx="60">
                  <c:v>4436.0667476998597</c:v>
                </c:pt>
                <c:pt idx="61">
                  <c:v>4903.7688402991298</c:v>
                </c:pt>
                <c:pt idx="62">
                  <c:v>5420.6595913629899</c:v>
                </c:pt>
                <c:pt idx="63">
                  <c:v>5991.9122172610296</c:v>
                </c:pt>
                <c:pt idx="64">
                  <c:v>6623.2440062778896</c:v>
                </c:pt>
                <c:pt idx="65">
                  <c:v>7320.9735391559998</c:v>
                </c:pt>
                <c:pt idx="66">
                  <c:v>8092.0839275753797</c:v>
                </c:pt>
                <c:pt idx="67">
                  <c:v>8944.2927034825207</c:v>
                </c:pt>
                <c:pt idx="68">
                  <c:v>9886.1290587439307</c:v>
                </c:pt>
                <c:pt idx="69">
                  <c:v>10927.0192081652</c:v>
                </c:pt>
                <c:pt idx="70">
                  <c:v>12077.380730217001</c:v>
                </c:pt>
                <c:pt idx="71">
                  <c:v>13348.7268296619</c:v>
                </c:pt>
                <c:pt idx="72">
                  <c:v>14753.781565577299</c:v>
                </c:pt>
                <c:pt idx="73">
                  <c:v>16306.607198015499</c:v>
                </c:pt>
                <c:pt idx="74">
                  <c:v>18022.744927828498</c:v>
                </c:pt>
                <c:pt idx="75">
                  <c:v>19919.3704382303</c:v>
                </c:pt>
                <c:pt idx="76">
                  <c:v>22015.4657948067</c:v>
                </c:pt>
                <c:pt idx="77">
                  <c:v>24332.009424408399</c:v>
                </c:pt>
                <c:pt idx="78">
                  <c:v>26892.186074297599</c:v>
                </c:pt>
                <c:pt idx="79">
                  <c:v>29721.618852891399</c:v>
                </c:pt>
              </c:numCache>
            </c:numRef>
          </c:xVal>
          <c:yVal>
            <c:numRef>
              <c:f>graph!$N$4:$N$83</c:f>
              <c:numCache>
                <c:formatCode>General</c:formatCode>
                <c:ptCount val="80"/>
                <c:pt idx="0">
                  <c:v>481321.32390978799</c:v>
                </c:pt>
                <c:pt idx="1">
                  <c:v>472796.4186383115</c:v>
                </c:pt>
                <c:pt idx="2">
                  <c:v>463374.94125292648</c:v>
                </c:pt>
                <c:pt idx="3">
                  <c:v>440668.39413585298</c:v>
                </c:pt>
                <c:pt idx="4">
                  <c:v>390954.67754991801</c:v>
                </c:pt>
                <c:pt idx="5">
                  <c:v>342238.63178416202</c:v>
                </c:pt>
                <c:pt idx="6">
                  <c:v>299395.08685118199</c:v>
                </c:pt>
                <c:pt idx="7">
                  <c:v>263539.08895662997</c:v>
                </c:pt>
                <c:pt idx="8">
                  <c:v>233411.42524668601</c:v>
                </c:pt>
                <c:pt idx="9">
                  <c:v>209680.96960615501</c:v>
                </c:pt>
                <c:pt idx="10">
                  <c:v>186413.3549305065</c:v>
                </c:pt>
                <c:pt idx="11">
                  <c:v>166776.92520251998</c:v>
                </c:pt>
                <c:pt idx="12">
                  <c:v>149852.6040992935</c:v>
                </c:pt>
                <c:pt idx="13">
                  <c:v>135073.0746639705</c:v>
                </c:pt>
                <c:pt idx="14">
                  <c:v>122049.4776189055</c:v>
                </c:pt>
                <c:pt idx="15">
                  <c:v>110501.0209288715</c:v>
                </c:pt>
                <c:pt idx="16">
                  <c:v>100209.03537944006</c:v>
                </c:pt>
                <c:pt idx="17">
                  <c:v>91001.595431357709</c:v>
                </c:pt>
                <c:pt idx="18">
                  <c:v>82743.714022649539</c:v>
                </c:pt>
                <c:pt idx="19">
                  <c:v>75319.71675385756</c:v>
                </c:pt>
                <c:pt idx="20">
                  <c:v>68630.823708655458</c:v>
                </c:pt>
                <c:pt idx="21">
                  <c:v>62595.1825362745</c:v>
                </c:pt>
                <c:pt idx="22">
                  <c:v>57141.413238596702</c:v>
                </c:pt>
                <c:pt idx="23">
                  <c:v>52207.179496343349</c:v>
                </c:pt>
                <c:pt idx="24">
                  <c:v>47737.916267465</c:v>
                </c:pt>
                <c:pt idx="25">
                  <c:v>43685.123445107551</c:v>
                </c:pt>
                <c:pt idx="26">
                  <c:v>40006.98468633015</c:v>
                </c:pt>
                <c:pt idx="27">
                  <c:v>36666.270879089949</c:v>
                </c:pt>
                <c:pt idx="28">
                  <c:v>33629.434557244102</c:v>
                </c:pt>
                <c:pt idx="29">
                  <c:v>30866.383632088648</c:v>
                </c:pt>
                <c:pt idx="30">
                  <c:v>28350.145819591249</c:v>
                </c:pt>
                <c:pt idx="31">
                  <c:v>26057.148308158197</c:v>
                </c:pt>
                <c:pt idx="32">
                  <c:v>23966.318896276098</c:v>
                </c:pt>
                <c:pt idx="33">
                  <c:v>22058.26500497805</c:v>
                </c:pt>
                <c:pt idx="34">
                  <c:v>20314.8619520873</c:v>
                </c:pt>
                <c:pt idx="35">
                  <c:v>18719.649499461651</c:v>
                </c:pt>
                <c:pt idx="36">
                  <c:v>17257.943488252851</c:v>
                </c:pt>
                <c:pt idx="37">
                  <c:v>15916.95594271835</c:v>
                </c:pt>
                <c:pt idx="38">
                  <c:v>14686.2969714109</c:v>
                </c:pt>
                <c:pt idx="39">
                  <c:v>13558.65917951355</c:v>
                </c:pt>
                <c:pt idx="40">
                  <c:v>12525.4578478413</c:v>
                </c:pt>
                <c:pt idx="41">
                  <c:v>11573.481188721998</c:v>
                </c:pt>
                <c:pt idx="42">
                  <c:v>10693.582042228751</c:v>
                </c:pt>
                <c:pt idx="43">
                  <c:v>9880.3208968863892</c:v>
                </c:pt>
                <c:pt idx="44">
                  <c:v>9128.5973308449047</c:v>
                </c:pt>
                <c:pt idx="45">
                  <c:v>8433.4773627434006</c:v>
                </c:pt>
                <c:pt idx="46">
                  <c:v>7789.553127610945</c:v>
                </c:pt>
                <c:pt idx="47">
                  <c:v>7190.5262205910094</c:v>
                </c:pt>
                <c:pt idx="48">
                  <c:v>6627.0192026014192</c:v>
                </c:pt>
                <c:pt idx="49">
                  <c:v>6087.7960378189</c:v>
                </c:pt>
                <c:pt idx="50">
                  <c:v>5561.1839518634952</c:v>
                </c:pt>
                <c:pt idx="51">
                  <c:v>5050.0457854917149</c:v>
                </c:pt>
                <c:pt idx="52">
                  <c:v>4554.7970560181602</c:v>
                </c:pt>
                <c:pt idx="53">
                  <c:v>4076.721451645145</c:v>
                </c:pt>
                <c:pt idx="54">
                  <c:v>3612.8805333891996</c:v>
                </c:pt>
                <c:pt idx="55">
                  <c:v>3163.83135897188</c:v>
                </c:pt>
                <c:pt idx="56">
                  <c:v>2707.369777638185</c:v>
                </c:pt>
                <c:pt idx="57">
                  <c:v>2241.5125505984752</c:v>
                </c:pt>
                <c:pt idx="58">
                  <c:v>1804.784881627605</c:v>
                </c:pt>
                <c:pt idx="59">
                  <c:v>1414.1947274173199</c:v>
                </c:pt>
                <c:pt idx="60">
                  <c:v>1090.5534906956345</c:v>
                </c:pt>
                <c:pt idx="61">
                  <c:v>814.63207130635647</c:v>
                </c:pt>
                <c:pt idx="62">
                  <c:v>614.35618752249297</c:v>
                </c:pt>
                <c:pt idx="63">
                  <c:v>459.52448513465299</c:v>
                </c:pt>
                <c:pt idx="64">
                  <c:v>348.9802788313205</c:v>
                </c:pt>
                <c:pt idx="65">
                  <c:v>275.62191821351649</c:v>
                </c:pt>
                <c:pt idx="66">
                  <c:v>220.74113107057701</c:v>
                </c:pt>
                <c:pt idx="67">
                  <c:v>176.3595859272445</c:v>
                </c:pt>
                <c:pt idx="68">
                  <c:v>140.93832847334448</c:v>
                </c:pt>
                <c:pt idx="69">
                  <c:v>110.07089070919005</c:v>
                </c:pt>
                <c:pt idx="70">
                  <c:v>90.292015844481341</c:v>
                </c:pt>
                <c:pt idx="71">
                  <c:v>71.504435806255344</c:v>
                </c:pt>
                <c:pt idx="72">
                  <c:v>53.153611400264602</c:v>
                </c:pt>
                <c:pt idx="73">
                  <c:v>46.582792530797747</c:v>
                </c:pt>
                <c:pt idx="74">
                  <c:v>37.190901219001447</c:v>
                </c:pt>
                <c:pt idx="75">
                  <c:v>29.695926597171699</c:v>
                </c:pt>
                <c:pt idx="76">
                  <c:v>23.859564854150449</c:v>
                </c:pt>
                <c:pt idx="77">
                  <c:v>18.9211253256154</c:v>
                </c:pt>
                <c:pt idx="78">
                  <c:v>15.128274554561299</c:v>
                </c:pt>
                <c:pt idx="79">
                  <c:v>12.091432591804999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8B-4278-B7FD-1466F640A297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noFill/>
              <a:ln w="19050">
                <a:solidFill>
                  <a:srgbClr val="FF0000"/>
                </a:solidFill>
              </a:ln>
              <a:effectLst/>
            </c:spPr>
          </c:marker>
          <c:xVal>
            <c:numRef>
              <c:f>graph!$Q$2:$Q$3</c:f>
              <c:numCache>
                <c:formatCode>General</c:formatCode>
                <c:ptCount val="2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graph!$T$2:$T$3</c:f>
              <c:numCache>
                <c:formatCode>General</c:formatCode>
                <c:ptCount val="2"/>
                <c:pt idx="0">
                  <c:v>57300</c:v>
                </c:pt>
                <c:pt idx="1">
                  <c:v>16678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52-4F42-9934-D0ED4A8F3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25608"/>
        <c:axId val="577021672"/>
      </c:scatterChart>
      <c:valAx>
        <c:axId val="577025608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21672"/>
        <c:crosses val="autoZero"/>
        <c:crossBetween val="midCat"/>
      </c:valAx>
      <c:valAx>
        <c:axId val="577021672"/>
        <c:scaling>
          <c:logBase val="10"/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25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graph!$E$3</c:f>
              <c:strCache>
                <c:ptCount val="1"/>
                <c:pt idx="0">
                  <c:v>Concentration (ppm)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graph!$M$4:$M$83</c:f>
              <c:numCache>
                <c:formatCode>General</c:formatCode>
                <c:ptCount val="80"/>
                <c:pt idx="0">
                  <c:v>2.31763806416048E-2</c:v>
                </c:pt>
                <c:pt idx="1">
                  <c:v>1.1824939607034799</c:v>
                </c:pt>
                <c:pt idx="2">
                  <c:v>2.4637380350017</c:v>
                </c:pt>
                <c:pt idx="3">
                  <c:v>3.87973172487284</c:v>
                </c:pt>
                <c:pt idx="4">
                  <c:v>5.4446467710970596</c:v>
                </c:pt>
                <c:pt idx="5">
                  <c:v>7.1741453694430701</c:v>
                </c:pt>
                <c:pt idx="6">
                  <c:v>9.0855369231876804</c:v>
                </c:pt>
                <c:pt idx="7">
                  <c:v>11.1979512814416</c:v>
                </c:pt>
                <c:pt idx="8">
                  <c:v>13.5325301971094</c:v>
                </c:pt>
                <c:pt idx="9">
                  <c:v>16.112638920657901</c:v>
                </c:pt>
                <c:pt idx="10">
                  <c:v>18.964100047397</c:v>
                </c:pt>
                <c:pt idx="11">
                  <c:v>22.115451958692301</c:v>
                </c:pt>
                <c:pt idx="12">
                  <c:v>25.598234443677999</c:v>
                </c:pt>
                <c:pt idx="13">
                  <c:v>29.447304360067399</c:v>
                </c:pt>
                <c:pt idx="14">
                  <c:v>33.701184493300801</c:v>
                </c:pt>
                <c:pt idx="15">
                  <c:v>38.402449105530202</c:v>
                </c:pt>
                <c:pt idx="16">
                  <c:v>43.598150033144201</c:v>
                </c:pt>
                <c:pt idx="17">
                  <c:v>49.340287597362</c:v>
                </c:pt>
                <c:pt idx="18">
                  <c:v>55.686331040925197</c:v>
                </c:pt>
                <c:pt idx="19">
                  <c:v>62.699793699595801</c:v>
                </c:pt>
                <c:pt idx="20">
                  <c:v>70.450868664968098</c:v>
                </c:pt>
                <c:pt idx="21">
                  <c:v>79.017131300521797</c:v>
                </c:pt>
                <c:pt idx="22">
                  <c:v>88.484315641933904</c:v>
                </c:pt>
                <c:pt idx="23">
                  <c:v>98.947172452123596</c:v>
                </c:pt>
                <c:pt idx="24">
                  <c:v>110.510417518735</c:v>
                </c:pt>
                <c:pt idx="25">
                  <c:v>123.28977968493599</c:v>
                </c:pt>
                <c:pt idx="26">
                  <c:v>137.413159102577</c:v>
                </c:pt>
                <c:pt idx="27">
                  <c:v>153.02190729990201</c:v>
                </c:pt>
                <c:pt idx="28">
                  <c:v>170.272241875151</c:v>
                </c:pt>
                <c:pt idx="29">
                  <c:v>189.336809974792</c:v>
                </c:pt>
                <c:pt idx="30">
                  <c:v>210.406416204187</c:v>
                </c:pt>
                <c:pt idx="31">
                  <c:v>233.69193226421999</c:v>
                </c:pt>
                <c:pt idx="32">
                  <c:v>259.42640742615299</c:v>
                </c:pt>
                <c:pt idx="33">
                  <c:v>287.86740096706097</c:v>
                </c:pt>
                <c:pt idx="34">
                  <c:v>319.29955990964902</c:v>
                </c:pt>
                <c:pt idx="35">
                  <c:v>354.03746786532901</c:v>
                </c:pt>
                <c:pt idx="36">
                  <c:v>392.428793492735</c:v>
                </c:pt>
                <c:pt idx="37">
                  <c:v>434.85777008251699</c:v>
                </c:pt>
                <c:pt idx="38">
                  <c:v>481.74904109325701</c:v>
                </c:pt>
                <c:pt idx="39">
                  <c:v>533.57191012592898</c:v>
                </c:pt>
                <c:pt idx="40">
                  <c:v>590.845037872082</c:v>
                </c:pt>
                <c:pt idx="41">
                  <c:v>654.14163304436204</c:v>
                </c:pt>
                <c:pt idx="42">
                  <c:v>724.095189241973</c:v>
                </c:pt>
                <c:pt idx="43">
                  <c:v>801.40582516754398</c:v>
                </c:pt>
                <c:pt idx="44">
                  <c:v>886.84729165041801</c:v>
                </c:pt>
                <c:pt idx="45">
                  <c:v>981.27471560502602</c:v>
                </c:pt>
                <c:pt idx="46">
                  <c:v>1085.6331584284601</c:v>
                </c:pt>
                <c:pt idx="47">
                  <c:v>1200.96707449258</c:v>
                </c:pt>
                <c:pt idx="48">
                  <c:v>1328.4307643944201</c:v>
                </c:pt>
                <c:pt idx="49">
                  <c:v>1469.29992758455</c:v>
                </c:pt>
                <c:pt idx="50">
                  <c:v>1624.98442999593</c:v>
                </c:pt>
                <c:pt idx="51">
                  <c:v>1797.04241445606</c:v>
                </c:pt>
                <c:pt idx="52">
                  <c:v>1987.1958951041199</c:v>
                </c:pt>
                <c:pt idx="53">
                  <c:v>2197.3479918872099</c:v>
                </c:pt>
                <c:pt idx="54">
                  <c:v>2429.6019776244998</c:v>
                </c:pt>
                <c:pt idx="55">
                  <c:v>2686.2823282685099</c:v>
                </c:pt>
                <c:pt idx="56">
                  <c:v>2969.9579870417301</c:v>
                </c:pt>
                <c:pt idx="57">
                  <c:v>3283.4680752838499</c:v>
                </c:pt>
                <c:pt idx="58">
                  <c:v>3629.9503073323599</c:v>
                </c:pt>
                <c:pt idx="59">
                  <c:v>4012.8723938223102</c:v>
                </c:pt>
                <c:pt idx="60">
                  <c:v>4436.0667476998597</c:v>
                </c:pt>
                <c:pt idx="61">
                  <c:v>4903.7688402991298</c:v>
                </c:pt>
                <c:pt idx="62">
                  <c:v>5420.6595913629899</c:v>
                </c:pt>
                <c:pt idx="63">
                  <c:v>5991.9122172610296</c:v>
                </c:pt>
                <c:pt idx="64">
                  <c:v>6623.2440062778896</c:v>
                </c:pt>
                <c:pt idx="65">
                  <c:v>7320.9735391559998</c:v>
                </c:pt>
                <c:pt idx="66">
                  <c:v>8092.0839275753797</c:v>
                </c:pt>
                <c:pt idx="67">
                  <c:v>8944.2927034825207</c:v>
                </c:pt>
                <c:pt idx="68">
                  <c:v>9886.1290587439307</c:v>
                </c:pt>
                <c:pt idx="69">
                  <c:v>10927.0192081652</c:v>
                </c:pt>
                <c:pt idx="70">
                  <c:v>12077.380730217001</c:v>
                </c:pt>
                <c:pt idx="71">
                  <c:v>13348.7268296619</c:v>
                </c:pt>
                <c:pt idx="72">
                  <c:v>14753.781565577299</c:v>
                </c:pt>
                <c:pt idx="73">
                  <c:v>16306.607198015499</c:v>
                </c:pt>
                <c:pt idx="74">
                  <c:v>18022.744927828498</c:v>
                </c:pt>
                <c:pt idx="75">
                  <c:v>19919.3704382303</c:v>
                </c:pt>
                <c:pt idx="76">
                  <c:v>22015.4657948067</c:v>
                </c:pt>
                <c:pt idx="77">
                  <c:v>24332.009424408399</c:v>
                </c:pt>
                <c:pt idx="78">
                  <c:v>26892.186074297599</c:v>
                </c:pt>
                <c:pt idx="79">
                  <c:v>29721.618852891399</c:v>
                </c:pt>
              </c:numCache>
            </c:numRef>
          </c:xVal>
          <c:yVal>
            <c:numRef>
              <c:f>graph!$N$4:$N$83</c:f>
              <c:numCache>
                <c:formatCode>General</c:formatCode>
                <c:ptCount val="80"/>
                <c:pt idx="0">
                  <c:v>481321.32390978799</c:v>
                </c:pt>
                <c:pt idx="1">
                  <c:v>472796.4186383115</c:v>
                </c:pt>
                <c:pt idx="2">
                  <c:v>463374.94125292648</c:v>
                </c:pt>
                <c:pt idx="3">
                  <c:v>440668.39413585298</c:v>
                </c:pt>
                <c:pt idx="4">
                  <c:v>390954.67754991801</c:v>
                </c:pt>
                <c:pt idx="5">
                  <c:v>342238.63178416202</c:v>
                </c:pt>
                <c:pt idx="6">
                  <c:v>299395.08685118199</c:v>
                </c:pt>
                <c:pt idx="7">
                  <c:v>263539.08895662997</c:v>
                </c:pt>
                <c:pt idx="8">
                  <c:v>233411.42524668601</c:v>
                </c:pt>
                <c:pt idx="9">
                  <c:v>209680.96960615501</c:v>
                </c:pt>
                <c:pt idx="10">
                  <c:v>186413.3549305065</c:v>
                </c:pt>
                <c:pt idx="11">
                  <c:v>166776.92520251998</c:v>
                </c:pt>
                <c:pt idx="12">
                  <c:v>149852.6040992935</c:v>
                </c:pt>
                <c:pt idx="13">
                  <c:v>135073.0746639705</c:v>
                </c:pt>
                <c:pt idx="14">
                  <c:v>122049.4776189055</c:v>
                </c:pt>
                <c:pt idx="15">
                  <c:v>110501.0209288715</c:v>
                </c:pt>
                <c:pt idx="16">
                  <c:v>100209.03537944006</c:v>
                </c:pt>
                <c:pt idx="17">
                  <c:v>91001.595431357709</c:v>
                </c:pt>
                <c:pt idx="18">
                  <c:v>82743.714022649539</c:v>
                </c:pt>
                <c:pt idx="19">
                  <c:v>75319.71675385756</c:v>
                </c:pt>
                <c:pt idx="20">
                  <c:v>68630.823708655458</c:v>
                </c:pt>
                <c:pt idx="21">
                  <c:v>62595.1825362745</c:v>
                </c:pt>
                <c:pt idx="22">
                  <c:v>57141.413238596702</c:v>
                </c:pt>
                <c:pt idx="23">
                  <c:v>52207.179496343349</c:v>
                </c:pt>
                <c:pt idx="24">
                  <c:v>47737.916267465</c:v>
                </c:pt>
                <c:pt idx="25">
                  <c:v>43685.123445107551</c:v>
                </c:pt>
                <c:pt idx="26">
                  <c:v>40006.98468633015</c:v>
                </c:pt>
                <c:pt idx="27">
                  <c:v>36666.270879089949</c:v>
                </c:pt>
                <c:pt idx="28">
                  <c:v>33629.434557244102</c:v>
                </c:pt>
                <c:pt idx="29">
                  <c:v>30866.383632088648</c:v>
                </c:pt>
                <c:pt idx="30">
                  <c:v>28350.145819591249</c:v>
                </c:pt>
                <c:pt idx="31">
                  <c:v>26057.148308158197</c:v>
                </c:pt>
                <c:pt idx="32">
                  <c:v>23966.318896276098</c:v>
                </c:pt>
                <c:pt idx="33">
                  <c:v>22058.26500497805</c:v>
                </c:pt>
                <c:pt idx="34">
                  <c:v>20314.8619520873</c:v>
                </c:pt>
                <c:pt idx="35">
                  <c:v>18719.649499461651</c:v>
                </c:pt>
                <c:pt idx="36">
                  <c:v>17257.943488252851</c:v>
                </c:pt>
                <c:pt idx="37">
                  <c:v>15916.95594271835</c:v>
                </c:pt>
                <c:pt idx="38">
                  <c:v>14686.2969714109</c:v>
                </c:pt>
                <c:pt idx="39">
                  <c:v>13558.65917951355</c:v>
                </c:pt>
                <c:pt idx="40">
                  <c:v>12525.4578478413</c:v>
                </c:pt>
                <c:pt idx="41">
                  <c:v>11573.481188721998</c:v>
                </c:pt>
                <c:pt idx="42">
                  <c:v>10693.582042228751</c:v>
                </c:pt>
                <c:pt idx="43">
                  <c:v>9880.3208968863892</c:v>
                </c:pt>
                <c:pt idx="44">
                  <c:v>9128.5973308449047</c:v>
                </c:pt>
                <c:pt idx="45">
                  <c:v>8433.4773627434006</c:v>
                </c:pt>
                <c:pt idx="46">
                  <c:v>7789.553127610945</c:v>
                </c:pt>
                <c:pt idx="47">
                  <c:v>7190.5262205910094</c:v>
                </c:pt>
                <c:pt idx="48">
                  <c:v>6627.0192026014192</c:v>
                </c:pt>
                <c:pt idx="49">
                  <c:v>6087.7960378189</c:v>
                </c:pt>
                <c:pt idx="50">
                  <c:v>5561.1839518634952</c:v>
                </c:pt>
                <c:pt idx="51">
                  <c:v>5050.0457854917149</c:v>
                </c:pt>
                <c:pt idx="52">
                  <c:v>4554.7970560181602</c:v>
                </c:pt>
                <c:pt idx="53">
                  <c:v>4076.721451645145</c:v>
                </c:pt>
                <c:pt idx="54">
                  <c:v>3612.8805333891996</c:v>
                </c:pt>
                <c:pt idx="55">
                  <c:v>3163.83135897188</c:v>
                </c:pt>
                <c:pt idx="56">
                  <c:v>2707.369777638185</c:v>
                </c:pt>
                <c:pt idx="57">
                  <c:v>2241.5125505984752</c:v>
                </c:pt>
                <c:pt idx="58">
                  <c:v>1804.784881627605</c:v>
                </c:pt>
                <c:pt idx="59">
                  <c:v>1414.1947274173199</c:v>
                </c:pt>
                <c:pt idx="60">
                  <c:v>1090.5534906956345</c:v>
                </c:pt>
                <c:pt idx="61">
                  <c:v>814.63207130635647</c:v>
                </c:pt>
                <c:pt idx="62">
                  <c:v>614.35618752249297</c:v>
                </c:pt>
                <c:pt idx="63">
                  <c:v>459.52448513465299</c:v>
                </c:pt>
                <c:pt idx="64">
                  <c:v>348.9802788313205</c:v>
                </c:pt>
                <c:pt idx="65">
                  <c:v>275.62191821351649</c:v>
                </c:pt>
                <c:pt idx="66">
                  <c:v>220.74113107057701</c:v>
                </c:pt>
                <c:pt idx="67">
                  <c:v>176.3595859272445</c:v>
                </c:pt>
                <c:pt idx="68">
                  <c:v>140.93832847334448</c:v>
                </c:pt>
                <c:pt idx="69">
                  <c:v>110.07089070919005</c:v>
                </c:pt>
                <c:pt idx="70">
                  <c:v>90.292015844481341</c:v>
                </c:pt>
                <c:pt idx="71">
                  <c:v>71.504435806255344</c:v>
                </c:pt>
                <c:pt idx="72">
                  <c:v>53.153611400264602</c:v>
                </c:pt>
                <c:pt idx="73">
                  <c:v>46.582792530797747</c:v>
                </c:pt>
                <c:pt idx="74">
                  <c:v>37.190901219001447</c:v>
                </c:pt>
                <c:pt idx="75">
                  <c:v>29.695926597171699</c:v>
                </c:pt>
                <c:pt idx="76">
                  <c:v>23.859564854150449</c:v>
                </c:pt>
                <c:pt idx="77">
                  <c:v>18.9211253256154</c:v>
                </c:pt>
                <c:pt idx="78">
                  <c:v>15.128274554561299</c:v>
                </c:pt>
                <c:pt idx="79">
                  <c:v>12.091432591804999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8B-4278-B7FD-1466F640A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25608"/>
        <c:axId val="577021672"/>
      </c:scatterChart>
      <c:valAx>
        <c:axId val="577025608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21672"/>
        <c:crosses val="autoZero"/>
        <c:crossBetween val="midCat"/>
      </c:valAx>
      <c:valAx>
        <c:axId val="577021672"/>
        <c:scaling>
          <c:logBase val="10"/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25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DT1 plume width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Fladis9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'plume width'!$B$7:$D$7</c:f>
              <c:strCache>
                <c:ptCount val="2"/>
                <c:pt idx="0">
                  <c:v>100m</c:v>
                </c:pt>
                <c:pt idx="1">
                  <c:v>800m</c:v>
                </c:pt>
              </c:strCache>
            </c:strRef>
          </c:cat>
          <c:val>
            <c:numRef>
              <c:f>'plume width'!$B$8:$D$8</c:f>
              <c:numCache>
                <c:formatCode>General</c:formatCode>
                <c:ptCount val="3"/>
                <c:pt idx="0">
                  <c:v>13.7</c:v>
                </c:pt>
                <c:pt idx="1">
                  <c:v>74.5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F-4AC7-A142-C9A58C4CC9FD}"/>
            </c:ext>
          </c:extLst>
        </c:ser>
        <c:ser>
          <c:idx val="1"/>
          <c:order val="1"/>
          <c:tx>
            <c:v>Phast-DGA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'plume width'!$B$7:$D$7</c:f>
              <c:strCache>
                <c:ptCount val="2"/>
                <c:pt idx="0">
                  <c:v>100m</c:v>
                </c:pt>
                <c:pt idx="1">
                  <c:v>800m</c:v>
                </c:pt>
              </c:strCache>
            </c:strRef>
          </c:cat>
          <c:val>
            <c:numRef>
              <c:f>'plume width'!$B$9:$D$9</c:f>
              <c:numCache>
                <c:formatCode>General</c:formatCode>
                <c:ptCount val="3"/>
                <c:pt idx="0">
                  <c:v>11.4</c:v>
                </c:pt>
                <c:pt idx="1">
                  <c:v>59.4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EF-4AC7-A142-C9A58C4CC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354143"/>
        <c:axId val="1200363295"/>
      </c:barChart>
      <c:catAx>
        <c:axId val="1200354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0363295"/>
        <c:crosses val="autoZero"/>
        <c:auto val="1"/>
        <c:lblAlgn val="ctr"/>
        <c:lblOffset val="100"/>
        <c:noMultiLvlLbl val="0"/>
      </c:catAx>
      <c:valAx>
        <c:axId val="120036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Plume width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035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DT2 plume width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Fladis16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'plume width'!$E$7:$G$7</c:f>
              <c:strCache>
                <c:ptCount val="2"/>
                <c:pt idx="0">
                  <c:v>100m</c:v>
                </c:pt>
                <c:pt idx="1">
                  <c:v>800m</c:v>
                </c:pt>
              </c:strCache>
            </c:strRef>
          </c:cat>
          <c:val>
            <c:numRef>
              <c:f>'plume width'!$E$8:$G$8</c:f>
              <c:numCache>
                <c:formatCode>General</c:formatCode>
                <c:ptCount val="3"/>
                <c:pt idx="0">
                  <c:v>15.9</c:v>
                </c:pt>
                <c:pt idx="1">
                  <c:v>93.6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F-4AC7-A142-C9A58C4CC9FD}"/>
            </c:ext>
          </c:extLst>
        </c:ser>
        <c:ser>
          <c:idx val="1"/>
          <c:order val="1"/>
          <c:tx>
            <c:v>Phast-DGA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'plume width'!$E$7:$G$7</c:f>
              <c:strCache>
                <c:ptCount val="2"/>
                <c:pt idx="0">
                  <c:v>100m</c:v>
                </c:pt>
                <c:pt idx="1">
                  <c:v>800m</c:v>
                </c:pt>
              </c:strCache>
            </c:strRef>
          </c:cat>
          <c:val>
            <c:numRef>
              <c:f>'plume width'!$E$9:$G$9</c:f>
              <c:numCache>
                <c:formatCode>General</c:formatCode>
                <c:ptCount val="3"/>
                <c:pt idx="0">
                  <c:v>16.8</c:v>
                </c:pt>
                <c:pt idx="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EF-4AC7-A142-C9A58C4CC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354143"/>
        <c:axId val="1200363295"/>
      </c:barChart>
      <c:catAx>
        <c:axId val="1200354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0363295"/>
        <c:crosses val="autoZero"/>
        <c:auto val="1"/>
        <c:lblAlgn val="ctr"/>
        <c:lblOffset val="100"/>
        <c:noMultiLvlLbl val="0"/>
      </c:catAx>
      <c:valAx>
        <c:axId val="120036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Plume width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035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DT3 plume width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Fladis24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'plume width'!$H$7:$J$7</c:f>
              <c:strCache>
                <c:ptCount val="2"/>
                <c:pt idx="0">
                  <c:v>100m</c:v>
                </c:pt>
                <c:pt idx="1">
                  <c:v>800m</c:v>
                </c:pt>
              </c:strCache>
            </c:strRef>
          </c:cat>
          <c:val>
            <c:numRef>
              <c:f>'plume width'!$H$8:$J$8</c:f>
              <c:numCache>
                <c:formatCode>General</c:formatCode>
                <c:ptCount val="3"/>
                <c:pt idx="0">
                  <c:v>15.7</c:v>
                </c:pt>
                <c:pt idx="1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F-4AC7-A142-C9A58C4CC9FD}"/>
            </c:ext>
          </c:extLst>
        </c:ser>
        <c:ser>
          <c:idx val="1"/>
          <c:order val="1"/>
          <c:tx>
            <c:v>Phast-DGA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'plume width'!$H$7:$J$7</c:f>
              <c:strCache>
                <c:ptCount val="2"/>
                <c:pt idx="0">
                  <c:v>100m</c:v>
                </c:pt>
                <c:pt idx="1">
                  <c:v>800m</c:v>
                </c:pt>
              </c:strCache>
            </c:strRef>
          </c:cat>
          <c:val>
            <c:numRef>
              <c:f>'plume width'!$H$9:$J$9</c:f>
              <c:numCache>
                <c:formatCode>General</c:formatCode>
                <c:ptCount val="3"/>
                <c:pt idx="0">
                  <c:v>12.6</c:v>
                </c:pt>
                <c:pt idx="1">
                  <c:v>67.900000000000006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EF-4AC7-A142-C9A58C4CC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354143"/>
        <c:axId val="1200363295"/>
      </c:barChart>
      <c:catAx>
        <c:axId val="1200354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0363295"/>
        <c:crosses val="autoZero"/>
        <c:auto val="1"/>
        <c:lblAlgn val="ctr"/>
        <c:lblOffset val="100"/>
        <c:noMultiLvlLbl val="0"/>
      </c:catAx>
      <c:valAx>
        <c:axId val="120036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Plume width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035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'conc centerline'!$B$15:$E$15</c:f>
          <c:strCache>
            <c:ptCount val="4"/>
            <c:pt idx="0">
              <c:v>DT2</c:v>
            </c:pt>
          </c:strCache>
        </c:strRef>
      </c:tx>
      <c:layout>
        <c:manualLayout>
          <c:xMode val="edge"/>
          <c:yMode val="edge"/>
          <c:x val="0.47867509003235059"/>
          <c:y val="1.79171483496031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'conc centerline'!$B$16</c:f>
              <c:strCache>
                <c:ptCount val="1"/>
                <c:pt idx="0">
                  <c:v>EXPERIENCE</c:v>
                </c:pt>
              </c:strCache>
            </c:strRef>
          </c:tx>
          <c:spPr>
            <a:ln w="25400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'conc centerline'!$A$17:$A$19</c:f>
              <c:numCache>
                <c:formatCode>General</c:formatCode>
                <c:ptCount val="3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'conc centerline'!$B$17:$B$19</c:f>
              <c:numCache>
                <c:formatCode>General</c:formatCode>
                <c:ptCount val="3"/>
                <c:pt idx="0">
                  <c:v>82920</c:v>
                </c:pt>
                <c:pt idx="1">
                  <c:v>10910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C8-4FE2-8CCD-73AF6E060C65}"/>
            </c:ext>
          </c:extLst>
        </c:ser>
        <c:ser>
          <c:idx val="1"/>
          <c:order val="1"/>
          <c:tx>
            <c:strRef>
              <c:f>'conc centerline'!$C$16</c:f>
              <c:strCache>
                <c:ptCount val="1"/>
                <c:pt idx="0">
                  <c:v>PHAST-DNV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'conc centerline'!$A$17:$A$19</c:f>
              <c:numCache>
                <c:formatCode>General</c:formatCode>
                <c:ptCount val="3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'conc centerline'!$C$17:$C$19</c:f>
              <c:numCache>
                <c:formatCode>General</c:formatCode>
                <c:ptCount val="3"/>
                <c:pt idx="0">
                  <c:v>96505</c:v>
                </c:pt>
                <c:pt idx="1">
                  <c:v>7501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C8-4FE2-8CCD-73AF6E060C65}"/>
            </c:ext>
          </c:extLst>
        </c:ser>
        <c:ser>
          <c:idx val="2"/>
          <c:order val="2"/>
          <c:tx>
            <c:strRef>
              <c:f>'conc centerline'!$D$10</c:f>
              <c:strCache>
                <c:ptCount val="1"/>
                <c:pt idx="0">
                  <c:v>PHAST-HSE</c:v>
                </c:pt>
              </c:strCache>
            </c:strRef>
          </c:tx>
          <c:spPr>
            <a:ln w="254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'conc centerline'!$A$11:$A$13</c:f>
              <c:numCache>
                <c:formatCode>General</c:formatCode>
                <c:ptCount val="3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'conc centerline'!$D$11:$D$13</c:f>
              <c:numCache>
                <c:formatCode>General</c:formatCode>
                <c:ptCount val="3"/>
                <c:pt idx="0">
                  <c:v>75588</c:v>
                </c:pt>
                <c:pt idx="1">
                  <c:v>8007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C8-4FE2-8CCD-73AF6E060C65}"/>
            </c:ext>
          </c:extLst>
        </c:ser>
        <c:ser>
          <c:idx val="3"/>
          <c:order val="3"/>
          <c:tx>
            <c:strRef>
              <c:f>'conc centerline'!$E$16</c:f>
              <c:strCache>
                <c:ptCount val="1"/>
                <c:pt idx="0">
                  <c:v>PHAST-DGA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'conc centerline'!$A$17:$A$19</c:f>
              <c:numCache>
                <c:formatCode>General</c:formatCode>
                <c:ptCount val="3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'conc centerline'!$E$17:$E$19</c:f>
              <c:numCache>
                <c:formatCode>General</c:formatCode>
                <c:ptCount val="3"/>
                <c:pt idx="0">
                  <c:v>85734</c:v>
                </c:pt>
                <c:pt idx="1">
                  <c:v>11740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C8-4FE2-8CCD-73AF6E060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417328"/>
        <c:axId val="787418992"/>
      </c:scatterChart>
      <c:valAx>
        <c:axId val="787417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Distance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7418992"/>
        <c:crosses val="autoZero"/>
        <c:crossBetween val="midCat"/>
      </c:valAx>
      <c:valAx>
        <c:axId val="787418992"/>
        <c:scaling>
          <c:logBase val="10"/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oncentration maximale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7417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'conc centerline'!$B$21:$E$21</c:f>
          <c:strCache>
            <c:ptCount val="4"/>
            <c:pt idx="0">
              <c:v>DT3</c:v>
            </c:pt>
          </c:strCache>
        </c:strRef>
      </c:tx>
      <c:layout>
        <c:manualLayout>
          <c:xMode val="edge"/>
          <c:yMode val="edge"/>
          <c:x val="0.47867509003235059"/>
          <c:y val="1.79171483496031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'conc centerline'!$B$22</c:f>
              <c:strCache>
                <c:ptCount val="1"/>
                <c:pt idx="0">
                  <c:v>EXPERIENCE</c:v>
                </c:pt>
              </c:strCache>
            </c:strRef>
          </c:tx>
          <c:spPr>
            <a:ln w="25400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'conc centerline'!$A$23:$A$25</c:f>
              <c:numCache>
                <c:formatCode>General</c:formatCode>
                <c:ptCount val="3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'conc centerline'!$B$23:$B$25</c:f>
              <c:numCache>
                <c:formatCode>General</c:formatCode>
                <c:ptCount val="3"/>
                <c:pt idx="0">
                  <c:v>57300</c:v>
                </c:pt>
                <c:pt idx="1">
                  <c:v>16678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C8-4FE2-8CCD-73AF6E060C65}"/>
            </c:ext>
          </c:extLst>
        </c:ser>
        <c:ser>
          <c:idx val="1"/>
          <c:order val="1"/>
          <c:tx>
            <c:strRef>
              <c:f>'conc centerline'!$C$22</c:f>
              <c:strCache>
                <c:ptCount val="1"/>
                <c:pt idx="0">
                  <c:v>PHAST-DNV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'conc centerline'!$A$23:$A$25</c:f>
              <c:numCache>
                <c:formatCode>General</c:formatCode>
                <c:ptCount val="3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'conc centerline'!$C$23:$C$25</c:f>
              <c:numCache>
                <c:formatCode>General</c:formatCode>
                <c:ptCount val="3"/>
                <c:pt idx="0">
                  <c:v>98310</c:v>
                </c:pt>
                <c:pt idx="1">
                  <c:v>12113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C8-4FE2-8CCD-73AF6E060C65}"/>
            </c:ext>
          </c:extLst>
        </c:ser>
        <c:ser>
          <c:idx val="2"/>
          <c:order val="2"/>
          <c:tx>
            <c:strRef>
              <c:f>'conc centerline'!$D$22</c:f>
              <c:strCache>
                <c:ptCount val="1"/>
                <c:pt idx="0">
                  <c:v>PHAST-HSE</c:v>
                </c:pt>
              </c:strCache>
            </c:strRef>
          </c:tx>
          <c:spPr>
            <a:ln w="254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'conc centerline'!$A$23:$A$25</c:f>
              <c:numCache>
                <c:formatCode>General</c:formatCode>
                <c:ptCount val="3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'conc centerline'!$D$23:$D$25</c:f>
              <c:numCache>
                <c:formatCode>General</c:formatCode>
                <c:ptCount val="3"/>
                <c:pt idx="0">
                  <c:v>85144</c:v>
                </c:pt>
                <c:pt idx="1">
                  <c:v>11056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C8-4FE2-8CCD-73AF6E060C65}"/>
            </c:ext>
          </c:extLst>
        </c:ser>
        <c:ser>
          <c:idx val="3"/>
          <c:order val="3"/>
          <c:tx>
            <c:strRef>
              <c:f>'conc centerline'!$E$22</c:f>
              <c:strCache>
                <c:ptCount val="1"/>
                <c:pt idx="0">
                  <c:v>PHAST-DGA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'conc centerline'!$A$23:$A$25</c:f>
              <c:numCache>
                <c:formatCode>General</c:formatCode>
                <c:ptCount val="3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'conc centerline'!$E$23:$E$25</c:f>
              <c:numCache>
                <c:formatCode>General</c:formatCode>
                <c:ptCount val="3"/>
                <c:pt idx="0">
                  <c:v>51786</c:v>
                </c:pt>
                <c:pt idx="1">
                  <c:v>9898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C8-4FE2-8CCD-73AF6E060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417328"/>
        <c:axId val="787418992"/>
      </c:scatterChart>
      <c:valAx>
        <c:axId val="787417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Distance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7418992"/>
        <c:crosses val="autoZero"/>
        <c:crossBetween val="midCat"/>
      </c:valAx>
      <c:valAx>
        <c:axId val="787418992"/>
        <c:scaling>
          <c:logBase val="10"/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Concentration maximale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7417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'conc centerline'!$B$9:$E$9</c:f>
          <c:strCache>
            <c:ptCount val="4"/>
            <c:pt idx="0">
              <c:v>DT1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centerline'!$F$11:$H$11</c:f>
              <c:numCache>
                <c:formatCode>0.0%</c:formatCode>
                <c:ptCount val="3"/>
                <c:pt idx="0">
                  <c:v>0.63465346534653466</c:v>
                </c:pt>
                <c:pt idx="1">
                  <c:v>0.52733885633461308</c:v>
                </c:pt>
                <c:pt idx="2">
                  <c:v>-6.857951101232572E-2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8-418F-BB8B-73B93E6924D5}"/>
            </c:ext>
          </c:extLst>
        </c:ser>
        <c:ser>
          <c:idx val="1"/>
          <c:order val="1"/>
          <c:tx>
            <c:v>70m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centerline'!$F$12:$H$12</c:f>
              <c:numCache>
                <c:formatCode>0.0%</c:formatCode>
                <c:ptCount val="3"/>
                <c:pt idx="0">
                  <c:v>-0.47053469852104662</c:v>
                </c:pt>
                <c:pt idx="1">
                  <c:v>-8.9078498293515357E-2</c:v>
                </c:pt>
                <c:pt idx="2">
                  <c:v>7.1558589306029582E-2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78-418F-BB8B-73B93E6924D5}"/>
            </c:ext>
          </c:extLst>
        </c:ser>
        <c:ser>
          <c:idx val="2"/>
          <c:order val="2"/>
          <c:tx>
            <c:v>238m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centerline'!$F$13:$H$13</c:f>
              <c:numCache>
                <c:formatCode>0.0%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2-F178-418F-BB8B-73B93E692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3720160"/>
        <c:axId val="1137180656"/>
      </c:barChart>
      <c:catAx>
        <c:axId val="773720160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37180656"/>
        <c:crosses val="autoZero"/>
        <c:auto val="1"/>
        <c:lblAlgn val="ctr"/>
        <c:lblOffset val="100"/>
        <c:noMultiLvlLbl val="0"/>
      </c:catAx>
      <c:valAx>
        <c:axId val="113718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difference relative en concentration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372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'conc centerline'!$B$15:$E$15</c:f>
          <c:strCache>
            <c:ptCount val="4"/>
            <c:pt idx="0">
              <c:v>DT2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centerline'!$F$17:$H$17</c:f>
              <c:numCache>
                <c:formatCode>0.0%</c:formatCode>
                <c:ptCount val="3"/>
                <c:pt idx="0">
                  <c:v>0.16383260974433189</c:v>
                </c:pt>
                <c:pt idx="1">
                  <c:v>0.10619874577906416</c:v>
                </c:pt>
                <c:pt idx="2">
                  <c:v>3.393632416787265E-2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8-418F-BB8B-73B93E6924D5}"/>
            </c:ext>
          </c:extLst>
        </c:ser>
        <c:ser>
          <c:idx val="1"/>
          <c:order val="1"/>
          <c:tx>
            <c:v>70m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centerline'!$F$18:$H$18</c:f>
              <c:numCache>
                <c:formatCode>0.0%</c:formatCode>
                <c:ptCount val="3"/>
                <c:pt idx="0">
                  <c:v>-0.31246562786434462</c:v>
                </c:pt>
                <c:pt idx="1">
                  <c:v>0.13033913840513289</c:v>
                </c:pt>
                <c:pt idx="2">
                  <c:v>7.6076993583868005E-2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78-418F-BB8B-73B93E6924D5}"/>
            </c:ext>
          </c:extLst>
        </c:ser>
        <c:ser>
          <c:idx val="2"/>
          <c:order val="2"/>
          <c:tx>
            <c:v>240m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centerline'!$F$19:$H$19</c:f>
              <c:numCache>
                <c:formatCode>0.0%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2-F178-418F-BB8B-73B93E692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3720160"/>
        <c:axId val="1137180656"/>
      </c:barChart>
      <c:catAx>
        <c:axId val="773720160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37180656"/>
        <c:crosses val="autoZero"/>
        <c:auto val="1"/>
        <c:lblAlgn val="ctr"/>
        <c:lblOffset val="100"/>
        <c:noMultiLvlLbl val="0"/>
      </c:catAx>
      <c:valAx>
        <c:axId val="113718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difference relative en concentration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372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'conc centerline'!$B$21:$E$21</c:f>
          <c:strCache>
            <c:ptCount val="4"/>
            <c:pt idx="0">
              <c:v>DT3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centerline'!$F$23:$H$23</c:f>
              <c:numCache>
                <c:formatCode>0.0%</c:formatCode>
                <c:ptCount val="3"/>
                <c:pt idx="0">
                  <c:v>0.71570680628272254</c:v>
                </c:pt>
                <c:pt idx="1">
                  <c:v>0.48593368237347295</c:v>
                </c:pt>
                <c:pt idx="2">
                  <c:v>-9.6230366492146599E-2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8-418F-BB8B-73B93E6924D5}"/>
            </c:ext>
          </c:extLst>
        </c:ser>
        <c:ser>
          <c:idx val="1"/>
          <c:order val="1"/>
          <c:tx>
            <c:v>70m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centerline'!$F$24:$H$24</c:f>
              <c:numCache>
                <c:formatCode>0.0%</c:formatCode>
                <c:ptCount val="3"/>
                <c:pt idx="0">
                  <c:v>-0.27371387456529561</c:v>
                </c:pt>
                <c:pt idx="1">
                  <c:v>-0.33709077827077588</c:v>
                </c:pt>
                <c:pt idx="2">
                  <c:v>-0.40652356397649597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78-418F-BB8B-73B93E6924D5}"/>
            </c:ext>
          </c:extLst>
        </c:ser>
        <c:ser>
          <c:idx val="2"/>
          <c:order val="2"/>
          <c:tx>
            <c:v>240m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centerline'!$F$25:$H$25</c:f>
              <c:numCache>
                <c:formatCode>0.0%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2-F178-418F-BB8B-73B93E692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3720160"/>
        <c:axId val="1137180656"/>
      </c:barChart>
      <c:catAx>
        <c:axId val="773720160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37180656"/>
        <c:crosses val="autoZero"/>
        <c:auto val="1"/>
        <c:lblAlgn val="ctr"/>
        <c:lblOffset val="100"/>
        <c:noMultiLvlLbl val="0"/>
      </c:catAx>
      <c:valAx>
        <c:axId val="113718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difference relative en concentration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372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DT1</a:t>
            </a:r>
          </a:p>
          <a:p>
            <a:pPr>
              <a:defRPr/>
            </a:pP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graph!$B$3</c:f>
              <c:strCache>
                <c:ptCount val="1"/>
                <c:pt idx="0">
                  <c:v>Concentration (ppm)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graph!$A$4:$A$74</c:f>
              <c:numCache>
                <c:formatCode>General</c:formatCode>
                <c:ptCount val="71"/>
                <c:pt idx="0">
                  <c:v>2.31763806416048E-2</c:v>
                </c:pt>
                <c:pt idx="1">
                  <c:v>1.1824939607034799</c:v>
                </c:pt>
                <c:pt idx="2">
                  <c:v>2.4637380350017</c:v>
                </c:pt>
                <c:pt idx="3">
                  <c:v>3.87973172487284</c:v>
                </c:pt>
                <c:pt idx="4">
                  <c:v>5.4446467710970596</c:v>
                </c:pt>
                <c:pt idx="5">
                  <c:v>7.1741453694430701</c:v>
                </c:pt>
                <c:pt idx="6">
                  <c:v>9.0855369231876804</c:v>
                </c:pt>
                <c:pt idx="7">
                  <c:v>11.1979512814416</c:v>
                </c:pt>
                <c:pt idx="8">
                  <c:v>13.5325301971094</c:v>
                </c:pt>
                <c:pt idx="9">
                  <c:v>16.112638920657901</c:v>
                </c:pt>
                <c:pt idx="10">
                  <c:v>18.964100047397</c:v>
                </c:pt>
                <c:pt idx="11">
                  <c:v>22.115451958692301</c:v>
                </c:pt>
                <c:pt idx="12">
                  <c:v>25.598234443677999</c:v>
                </c:pt>
                <c:pt idx="13">
                  <c:v>29.447304360067399</c:v>
                </c:pt>
                <c:pt idx="14">
                  <c:v>33.701184493300801</c:v>
                </c:pt>
                <c:pt idx="15">
                  <c:v>38.402449105530202</c:v>
                </c:pt>
                <c:pt idx="16">
                  <c:v>43.598150033144201</c:v>
                </c:pt>
                <c:pt idx="17">
                  <c:v>49.340287597362</c:v>
                </c:pt>
                <c:pt idx="18">
                  <c:v>55.686331040925197</c:v>
                </c:pt>
                <c:pt idx="19">
                  <c:v>62.699793699595801</c:v>
                </c:pt>
                <c:pt idx="20">
                  <c:v>70.450868664968098</c:v>
                </c:pt>
                <c:pt idx="21">
                  <c:v>79.017131300521797</c:v>
                </c:pt>
                <c:pt idx="22">
                  <c:v>88.484315641933904</c:v>
                </c:pt>
                <c:pt idx="23">
                  <c:v>98.947172452123596</c:v>
                </c:pt>
                <c:pt idx="24">
                  <c:v>110.510417518735</c:v>
                </c:pt>
                <c:pt idx="25">
                  <c:v>123.28977968493599</c:v>
                </c:pt>
                <c:pt idx="26">
                  <c:v>137.413159102577</c:v>
                </c:pt>
                <c:pt idx="27">
                  <c:v>153.02190729990201</c:v>
                </c:pt>
                <c:pt idx="28">
                  <c:v>170.272241875151</c:v>
                </c:pt>
                <c:pt idx="29">
                  <c:v>189.336809974792</c:v>
                </c:pt>
                <c:pt idx="30">
                  <c:v>210.406416204187</c:v>
                </c:pt>
                <c:pt idx="31">
                  <c:v>233.69193226421999</c:v>
                </c:pt>
                <c:pt idx="32">
                  <c:v>259.42640742615299</c:v>
                </c:pt>
                <c:pt idx="33">
                  <c:v>287.86740096706097</c:v>
                </c:pt>
                <c:pt idx="34">
                  <c:v>319.29955990964902</c:v>
                </c:pt>
                <c:pt idx="35">
                  <c:v>354.03746786532901</c:v>
                </c:pt>
                <c:pt idx="36">
                  <c:v>392.428793492735</c:v>
                </c:pt>
                <c:pt idx="37">
                  <c:v>434.85777008251699</c:v>
                </c:pt>
                <c:pt idx="38">
                  <c:v>481.74904109325701</c:v>
                </c:pt>
                <c:pt idx="39">
                  <c:v>533.57191012592898</c:v>
                </c:pt>
                <c:pt idx="40">
                  <c:v>590.845037872082</c:v>
                </c:pt>
                <c:pt idx="41">
                  <c:v>654.14163304436204</c:v>
                </c:pt>
                <c:pt idx="42">
                  <c:v>724.095189241973</c:v>
                </c:pt>
                <c:pt idx="43">
                  <c:v>801.40582516754398</c:v>
                </c:pt>
                <c:pt idx="44">
                  <c:v>886.84729165041801</c:v>
                </c:pt>
                <c:pt idx="45">
                  <c:v>981.27471560502602</c:v>
                </c:pt>
                <c:pt idx="46">
                  <c:v>1085.6331584284601</c:v>
                </c:pt>
                <c:pt idx="47">
                  <c:v>1200.96707449258</c:v>
                </c:pt>
                <c:pt idx="48">
                  <c:v>1328.4307643944201</c:v>
                </c:pt>
                <c:pt idx="49">
                  <c:v>1469.29992758455</c:v>
                </c:pt>
                <c:pt idx="50">
                  <c:v>1624.98442999593</c:v>
                </c:pt>
                <c:pt idx="51">
                  <c:v>1797.04241445606</c:v>
                </c:pt>
                <c:pt idx="52">
                  <c:v>1987.1958951041199</c:v>
                </c:pt>
                <c:pt idx="53">
                  <c:v>2197.3479918872099</c:v>
                </c:pt>
                <c:pt idx="54">
                  <c:v>2429.6019776244998</c:v>
                </c:pt>
                <c:pt idx="55">
                  <c:v>2686.2823282685099</c:v>
                </c:pt>
                <c:pt idx="56">
                  <c:v>2969.9579870417301</c:v>
                </c:pt>
                <c:pt idx="57">
                  <c:v>3283.4680752838499</c:v>
                </c:pt>
                <c:pt idx="58">
                  <c:v>3629.9503073323599</c:v>
                </c:pt>
                <c:pt idx="59">
                  <c:v>4012.8723938223102</c:v>
                </c:pt>
                <c:pt idx="60">
                  <c:v>4436.0667476998597</c:v>
                </c:pt>
                <c:pt idx="61">
                  <c:v>4903.7688402991298</c:v>
                </c:pt>
                <c:pt idx="62">
                  <c:v>5420.6595913629899</c:v>
                </c:pt>
                <c:pt idx="63">
                  <c:v>5991.9122172610296</c:v>
                </c:pt>
                <c:pt idx="64">
                  <c:v>6623.2440062778896</c:v>
                </c:pt>
                <c:pt idx="65">
                  <c:v>7320.9735391559998</c:v>
                </c:pt>
                <c:pt idx="66">
                  <c:v>8092.0839275753797</c:v>
                </c:pt>
                <c:pt idx="67">
                  <c:v>8944.2927034825207</c:v>
                </c:pt>
                <c:pt idx="68">
                  <c:v>9886.1290587439307</c:v>
                </c:pt>
                <c:pt idx="69">
                  <c:v>10927.0192081652</c:v>
                </c:pt>
                <c:pt idx="70">
                  <c:v>12077.380730217001</c:v>
                </c:pt>
              </c:numCache>
            </c:numRef>
          </c:xVal>
          <c:yVal>
            <c:numRef>
              <c:f>graph!$B$4:$B$74</c:f>
              <c:numCache>
                <c:formatCode>General</c:formatCode>
                <c:ptCount val="71"/>
                <c:pt idx="0">
                  <c:v>368759.80552646698</c:v>
                </c:pt>
                <c:pt idx="1">
                  <c:v>384141.69418330002</c:v>
                </c:pt>
                <c:pt idx="2">
                  <c:v>401141.31019191002</c:v>
                </c:pt>
                <c:pt idx="3">
                  <c:v>398341.89722873102</c:v>
                </c:pt>
                <c:pt idx="4">
                  <c:v>348095.37456683698</c:v>
                </c:pt>
                <c:pt idx="5">
                  <c:v>302012.79044661397</c:v>
                </c:pt>
                <c:pt idx="6">
                  <c:v>263428.53565795301</c:v>
                </c:pt>
                <c:pt idx="7">
                  <c:v>231508.57320636601</c:v>
                </c:pt>
                <c:pt idx="8">
                  <c:v>204688.81187513401</c:v>
                </c:pt>
                <c:pt idx="9">
                  <c:v>185368.46331907701</c:v>
                </c:pt>
                <c:pt idx="10">
                  <c:v>163803.11832834699</c:v>
                </c:pt>
                <c:pt idx="11">
                  <c:v>146098.48712934399</c:v>
                </c:pt>
                <c:pt idx="12">
                  <c:v>131093.29261161899</c:v>
                </c:pt>
                <c:pt idx="13">
                  <c:v>118128.183834544</c:v>
                </c:pt>
                <c:pt idx="14">
                  <c:v>106780.771537621</c:v>
                </c:pt>
                <c:pt idx="15">
                  <c:v>96764.927696296596</c:v>
                </c:pt>
                <c:pt idx="16">
                  <c:v>87867.306328556893</c:v>
                </c:pt>
                <c:pt idx="17">
                  <c:v>79921.460062877202</c:v>
                </c:pt>
                <c:pt idx="18">
                  <c:v>72796.443839758605</c:v>
                </c:pt>
                <c:pt idx="19">
                  <c:v>66392.604681896599</c:v>
                </c:pt>
                <c:pt idx="20">
                  <c:v>60625.528649594002</c:v>
                </c:pt>
                <c:pt idx="21">
                  <c:v>55422.119644716797</c:v>
                </c:pt>
                <c:pt idx="22">
                  <c:v>50719.8627953959</c:v>
                </c:pt>
                <c:pt idx="23">
                  <c:v>46464.053644460699</c:v>
                </c:pt>
                <c:pt idx="24">
                  <c:v>42606.625114558999</c:v>
                </c:pt>
                <c:pt idx="25">
                  <c:v>39106.197076445402</c:v>
                </c:pt>
                <c:pt idx="26">
                  <c:v>35925.353941078203</c:v>
                </c:pt>
                <c:pt idx="27">
                  <c:v>33031.096218533501</c:v>
                </c:pt>
                <c:pt idx="28">
                  <c:v>30395.882421658502</c:v>
                </c:pt>
                <c:pt idx="29">
                  <c:v>27994.949943583099</c:v>
                </c:pt>
                <c:pt idx="30">
                  <c:v>25805.425998001701</c:v>
                </c:pt>
                <c:pt idx="31">
                  <c:v>23806.266391102701</c:v>
                </c:pt>
                <c:pt idx="32">
                  <c:v>21977.732011812099</c:v>
                </c:pt>
                <c:pt idx="33">
                  <c:v>20302.6661184771</c:v>
                </c:pt>
                <c:pt idx="34">
                  <c:v>18766.674673612499</c:v>
                </c:pt>
                <c:pt idx="35">
                  <c:v>17357.141544379901</c:v>
                </c:pt>
                <c:pt idx="36">
                  <c:v>16062.501875318399</c:v>
                </c:pt>
                <c:pt idx="37">
                  <c:v>14872.27838537</c:v>
                </c:pt>
                <c:pt idx="38">
                  <c:v>13777.0636332743</c:v>
                </c:pt>
                <c:pt idx="39">
                  <c:v>12768.6073922169</c:v>
                </c:pt>
                <c:pt idx="40">
                  <c:v>11839.481216407799</c:v>
                </c:pt>
                <c:pt idx="41">
                  <c:v>10981.073037890699</c:v>
                </c:pt>
                <c:pt idx="42">
                  <c:v>10178.130926783801</c:v>
                </c:pt>
                <c:pt idx="43">
                  <c:v>9406.2615379586096</c:v>
                </c:pt>
                <c:pt idx="44">
                  <c:v>8637.9646878869808</c:v>
                </c:pt>
                <c:pt idx="45">
                  <c:v>7858.5097473428996</c:v>
                </c:pt>
                <c:pt idx="46">
                  <c:v>7088.8573517866998</c:v>
                </c:pt>
                <c:pt idx="47">
                  <c:v>6343.3005643555698</c:v>
                </c:pt>
                <c:pt idx="48">
                  <c:v>5621.9608115052197</c:v>
                </c:pt>
                <c:pt idx="49">
                  <c:v>4927.8467679181904</c:v>
                </c:pt>
                <c:pt idx="50">
                  <c:v>4241.0710648719996</c:v>
                </c:pt>
                <c:pt idx="51">
                  <c:v>3525.6490556147201</c:v>
                </c:pt>
                <c:pt idx="52">
                  <c:v>2845.2710103214899</c:v>
                </c:pt>
                <c:pt idx="53">
                  <c:v>2242.80140973179</c:v>
                </c:pt>
                <c:pt idx="54">
                  <c:v>1731.7476757844299</c:v>
                </c:pt>
                <c:pt idx="55">
                  <c:v>1307.6010701397199</c:v>
                </c:pt>
                <c:pt idx="56">
                  <c:v>972.57493440104895</c:v>
                </c:pt>
                <c:pt idx="57">
                  <c:v>711.55649090895304</c:v>
                </c:pt>
                <c:pt idx="58">
                  <c:v>523.88393460389705</c:v>
                </c:pt>
                <c:pt idx="59">
                  <c:v>393.03569830441398</c:v>
                </c:pt>
                <c:pt idx="60">
                  <c:v>295.60935751532799</c:v>
                </c:pt>
                <c:pt idx="61">
                  <c:v>223.31725770055601</c:v>
                </c:pt>
                <c:pt idx="62">
                  <c:v>168.639065144721</c:v>
                </c:pt>
                <c:pt idx="63">
                  <c:v>128.054679087751</c:v>
                </c:pt>
                <c:pt idx="64">
                  <c:v>96.088713088158698</c:v>
                </c:pt>
                <c:pt idx="65">
                  <c:v>70.445536831789596</c:v>
                </c:pt>
                <c:pt idx="66">
                  <c:v>50.673892139562398</c:v>
                </c:pt>
                <c:pt idx="67">
                  <c:v>37.596824254137999</c:v>
                </c:pt>
                <c:pt idx="68">
                  <c:v>26.126469008651402</c:v>
                </c:pt>
                <c:pt idx="69">
                  <c:v>17.043422678841701</c:v>
                </c:pt>
                <c:pt idx="70">
                  <c:v>10.453116885404601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8B-4278-B7FD-1466F640A297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noFill/>
              <a:ln w="19050">
                <a:solidFill>
                  <a:srgbClr val="FF0000"/>
                </a:solidFill>
              </a:ln>
              <a:effectLst/>
            </c:spPr>
          </c:marker>
          <c:xVal>
            <c:numRef>
              <c:f>graph!$Q$2:$Q$3</c:f>
              <c:numCache>
                <c:formatCode>General</c:formatCode>
                <c:ptCount val="2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graph!$R$2:$R$3</c:f>
              <c:numCache>
                <c:formatCode>General</c:formatCode>
                <c:ptCount val="2"/>
                <c:pt idx="0">
                  <c:v>49490</c:v>
                </c:pt>
                <c:pt idx="1">
                  <c:v>8790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C8B-4278-B7FD-1466F640A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25608"/>
        <c:axId val="577021672"/>
      </c:scatterChart>
      <c:valAx>
        <c:axId val="577025608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21672"/>
        <c:crosses val="autoZero"/>
        <c:crossBetween val="midCat"/>
      </c:valAx>
      <c:valAx>
        <c:axId val="577021672"/>
        <c:scaling>
          <c:logBase val="10"/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25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graph!$B$3</c:f>
              <c:strCache>
                <c:ptCount val="1"/>
                <c:pt idx="0">
                  <c:v>Concentration (ppm)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graph!$A$4:$A$74</c:f>
              <c:numCache>
                <c:formatCode>General</c:formatCode>
                <c:ptCount val="71"/>
                <c:pt idx="0">
                  <c:v>2.31763806416048E-2</c:v>
                </c:pt>
                <c:pt idx="1">
                  <c:v>1.1824939607034799</c:v>
                </c:pt>
                <c:pt idx="2">
                  <c:v>2.4637380350017</c:v>
                </c:pt>
                <c:pt idx="3">
                  <c:v>3.87973172487284</c:v>
                </c:pt>
                <c:pt idx="4">
                  <c:v>5.4446467710970596</c:v>
                </c:pt>
                <c:pt idx="5">
                  <c:v>7.1741453694430701</c:v>
                </c:pt>
                <c:pt idx="6">
                  <c:v>9.0855369231876804</c:v>
                </c:pt>
                <c:pt idx="7">
                  <c:v>11.1979512814416</c:v>
                </c:pt>
                <c:pt idx="8">
                  <c:v>13.5325301971094</c:v>
                </c:pt>
                <c:pt idx="9">
                  <c:v>16.112638920657901</c:v>
                </c:pt>
                <c:pt idx="10">
                  <c:v>18.964100047397</c:v>
                </c:pt>
                <c:pt idx="11">
                  <c:v>22.115451958692301</c:v>
                </c:pt>
                <c:pt idx="12">
                  <c:v>25.598234443677999</c:v>
                </c:pt>
                <c:pt idx="13">
                  <c:v>29.447304360067399</c:v>
                </c:pt>
                <c:pt idx="14">
                  <c:v>33.701184493300801</c:v>
                </c:pt>
                <c:pt idx="15">
                  <c:v>38.402449105530202</c:v>
                </c:pt>
                <c:pt idx="16">
                  <c:v>43.598150033144201</c:v>
                </c:pt>
                <c:pt idx="17">
                  <c:v>49.340287597362</c:v>
                </c:pt>
                <c:pt idx="18">
                  <c:v>55.686331040925197</c:v>
                </c:pt>
                <c:pt idx="19">
                  <c:v>62.699793699595801</c:v>
                </c:pt>
                <c:pt idx="20">
                  <c:v>70.450868664968098</c:v>
                </c:pt>
                <c:pt idx="21">
                  <c:v>79.017131300521797</c:v>
                </c:pt>
                <c:pt idx="22">
                  <c:v>88.484315641933904</c:v>
                </c:pt>
                <c:pt idx="23">
                  <c:v>98.947172452123596</c:v>
                </c:pt>
                <c:pt idx="24">
                  <c:v>110.510417518735</c:v>
                </c:pt>
                <c:pt idx="25">
                  <c:v>123.28977968493599</c:v>
                </c:pt>
                <c:pt idx="26">
                  <c:v>137.413159102577</c:v>
                </c:pt>
                <c:pt idx="27">
                  <c:v>153.02190729990201</c:v>
                </c:pt>
                <c:pt idx="28">
                  <c:v>170.272241875151</c:v>
                </c:pt>
                <c:pt idx="29">
                  <c:v>189.336809974792</c:v>
                </c:pt>
                <c:pt idx="30">
                  <c:v>210.406416204187</c:v>
                </c:pt>
                <c:pt idx="31">
                  <c:v>233.69193226421999</c:v>
                </c:pt>
                <c:pt idx="32">
                  <c:v>259.42640742615299</c:v>
                </c:pt>
                <c:pt idx="33">
                  <c:v>287.86740096706097</c:v>
                </c:pt>
                <c:pt idx="34">
                  <c:v>319.29955990964902</c:v>
                </c:pt>
                <c:pt idx="35">
                  <c:v>354.03746786532901</c:v>
                </c:pt>
                <c:pt idx="36">
                  <c:v>392.428793492735</c:v>
                </c:pt>
                <c:pt idx="37">
                  <c:v>434.85777008251699</c:v>
                </c:pt>
                <c:pt idx="38">
                  <c:v>481.74904109325701</c:v>
                </c:pt>
                <c:pt idx="39">
                  <c:v>533.57191012592898</c:v>
                </c:pt>
                <c:pt idx="40">
                  <c:v>590.845037872082</c:v>
                </c:pt>
                <c:pt idx="41">
                  <c:v>654.14163304436204</c:v>
                </c:pt>
                <c:pt idx="42">
                  <c:v>724.095189241973</c:v>
                </c:pt>
                <c:pt idx="43">
                  <c:v>801.40582516754398</c:v>
                </c:pt>
                <c:pt idx="44">
                  <c:v>886.84729165041801</c:v>
                </c:pt>
                <c:pt idx="45">
                  <c:v>981.27471560502602</c:v>
                </c:pt>
                <c:pt idx="46">
                  <c:v>1085.6331584284601</c:v>
                </c:pt>
                <c:pt idx="47">
                  <c:v>1200.96707449258</c:v>
                </c:pt>
                <c:pt idx="48">
                  <c:v>1328.4307643944201</c:v>
                </c:pt>
                <c:pt idx="49">
                  <c:v>1469.29992758455</c:v>
                </c:pt>
                <c:pt idx="50">
                  <c:v>1624.98442999593</c:v>
                </c:pt>
                <c:pt idx="51">
                  <c:v>1797.04241445606</c:v>
                </c:pt>
                <c:pt idx="52">
                  <c:v>1987.1958951041199</c:v>
                </c:pt>
                <c:pt idx="53">
                  <c:v>2197.3479918872099</c:v>
                </c:pt>
                <c:pt idx="54">
                  <c:v>2429.6019776244998</c:v>
                </c:pt>
                <c:pt idx="55">
                  <c:v>2686.2823282685099</c:v>
                </c:pt>
                <c:pt idx="56">
                  <c:v>2969.9579870417301</c:v>
                </c:pt>
                <c:pt idx="57">
                  <c:v>3283.4680752838499</c:v>
                </c:pt>
                <c:pt idx="58">
                  <c:v>3629.9503073323599</c:v>
                </c:pt>
                <c:pt idx="59">
                  <c:v>4012.8723938223102</c:v>
                </c:pt>
                <c:pt idx="60">
                  <c:v>4436.0667476998597</c:v>
                </c:pt>
                <c:pt idx="61">
                  <c:v>4903.7688402991298</c:v>
                </c:pt>
                <c:pt idx="62">
                  <c:v>5420.6595913629899</c:v>
                </c:pt>
                <c:pt idx="63">
                  <c:v>5991.9122172610296</c:v>
                </c:pt>
                <c:pt idx="64">
                  <c:v>6623.2440062778896</c:v>
                </c:pt>
                <c:pt idx="65">
                  <c:v>7320.9735391559998</c:v>
                </c:pt>
                <c:pt idx="66">
                  <c:v>8092.0839275753797</c:v>
                </c:pt>
                <c:pt idx="67">
                  <c:v>8944.2927034825207</c:v>
                </c:pt>
                <c:pt idx="68">
                  <c:v>9886.1290587439307</c:v>
                </c:pt>
                <c:pt idx="69">
                  <c:v>10927.0192081652</c:v>
                </c:pt>
                <c:pt idx="70">
                  <c:v>12077.380730217001</c:v>
                </c:pt>
              </c:numCache>
            </c:numRef>
          </c:xVal>
          <c:yVal>
            <c:numRef>
              <c:f>graph!$B$4:$B$74</c:f>
              <c:numCache>
                <c:formatCode>General</c:formatCode>
                <c:ptCount val="71"/>
                <c:pt idx="0">
                  <c:v>368759.80552646698</c:v>
                </c:pt>
                <c:pt idx="1">
                  <c:v>384141.69418330002</c:v>
                </c:pt>
                <c:pt idx="2">
                  <c:v>401141.31019191002</c:v>
                </c:pt>
                <c:pt idx="3">
                  <c:v>398341.89722873102</c:v>
                </c:pt>
                <c:pt idx="4">
                  <c:v>348095.37456683698</c:v>
                </c:pt>
                <c:pt idx="5">
                  <c:v>302012.79044661397</c:v>
                </c:pt>
                <c:pt idx="6">
                  <c:v>263428.53565795301</c:v>
                </c:pt>
                <c:pt idx="7">
                  <c:v>231508.57320636601</c:v>
                </c:pt>
                <c:pt idx="8">
                  <c:v>204688.81187513401</c:v>
                </c:pt>
                <c:pt idx="9">
                  <c:v>185368.46331907701</c:v>
                </c:pt>
                <c:pt idx="10">
                  <c:v>163803.11832834699</c:v>
                </c:pt>
                <c:pt idx="11">
                  <c:v>146098.48712934399</c:v>
                </c:pt>
                <c:pt idx="12">
                  <c:v>131093.29261161899</c:v>
                </c:pt>
                <c:pt idx="13">
                  <c:v>118128.183834544</c:v>
                </c:pt>
                <c:pt idx="14">
                  <c:v>106780.771537621</c:v>
                </c:pt>
                <c:pt idx="15">
                  <c:v>96764.927696296596</c:v>
                </c:pt>
                <c:pt idx="16">
                  <c:v>87867.306328556893</c:v>
                </c:pt>
                <c:pt idx="17">
                  <c:v>79921.460062877202</c:v>
                </c:pt>
                <c:pt idx="18">
                  <c:v>72796.443839758605</c:v>
                </c:pt>
                <c:pt idx="19">
                  <c:v>66392.604681896599</c:v>
                </c:pt>
                <c:pt idx="20">
                  <c:v>60625.528649594002</c:v>
                </c:pt>
                <c:pt idx="21">
                  <c:v>55422.119644716797</c:v>
                </c:pt>
                <c:pt idx="22">
                  <c:v>50719.8627953959</c:v>
                </c:pt>
                <c:pt idx="23">
                  <c:v>46464.053644460699</c:v>
                </c:pt>
                <c:pt idx="24">
                  <c:v>42606.625114558999</c:v>
                </c:pt>
                <c:pt idx="25">
                  <c:v>39106.197076445402</c:v>
                </c:pt>
                <c:pt idx="26">
                  <c:v>35925.353941078203</c:v>
                </c:pt>
                <c:pt idx="27">
                  <c:v>33031.096218533501</c:v>
                </c:pt>
                <c:pt idx="28">
                  <c:v>30395.882421658502</c:v>
                </c:pt>
                <c:pt idx="29">
                  <c:v>27994.949943583099</c:v>
                </c:pt>
                <c:pt idx="30">
                  <c:v>25805.425998001701</c:v>
                </c:pt>
                <c:pt idx="31">
                  <c:v>23806.266391102701</c:v>
                </c:pt>
                <c:pt idx="32">
                  <c:v>21977.732011812099</c:v>
                </c:pt>
                <c:pt idx="33">
                  <c:v>20302.6661184771</c:v>
                </c:pt>
                <c:pt idx="34">
                  <c:v>18766.674673612499</c:v>
                </c:pt>
                <c:pt idx="35">
                  <c:v>17357.141544379901</c:v>
                </c:pt>
                <c:pt idx="36">
                  <c:v>16062.501875318399</c:v>
                </c:pt>
                <c:pt idx="37">
                  <c:v>14872.27838537</c:v>
                </c:pt>
                <c:pt idx="38">
                  <c:v>13777.0636332743</c:v>
                </c:pt>
                <c:pt idx="39">
                  <c:v>12768.6073922169</c:v>
                </c:pt>
                <c:pt idx="40">
                  <c:v>11839.481216407799</c:v>
                </c:pt>
                <c:pt idx="41">
                  <c:v>10981.073037890699</c:v>
                </c:pt>
                <c:pt idx="42">
                  <c:v>10178.130926783801</c:v>
                </c:pt>
                <c:pt idx="43">
                  <c:v>9406.2615379586096</c:v>
                </c:pt>
                <c:pt idx="44">
                  <c:v>8637.9646878869808</c:v>
                </c:pt>
                <c:pt idx="45">
                  <c:v>7858.5097473428996</c:v>
                </c:pt>
                <c:pt idx="46">
                  <c:v>7088.8573517866998</c:v>
                </c:pt>
                <c:pt idx="47">
                  <c:v>6343.3005643555698</c:v>
                </c:pt>
                <c:pt idx="48">
                  <c:v>5621.9608115052197</c:v>
                </c:pt>
                <c:pt idx="49">
                  <c:v>4927.8467679181904</c:v>
                </c:pt>
                <c:pt idx="50">
                  <c:v>4241.0710648719996</c:v>
                </c:pt>
                <c:pt idx="51">
                  <c:v>3525.6490556147201</c:v>
                </c:pt>
                <c:pt idx="52">
                  <c:v>2845.2710103214899</c:v>
                </c:pt>
                <c:pt idx="53">
                  <c:v>2242.80140973179</c:v>
                </c:pt>
                <c:pt idx="54">
                  <c:v>1731.7476757844299</c:v>
                </c:pt>
                <c:pt idx="55">
                  <c:v>1307.6010701397199</c:v>
                </c:pt>
                <c:pt idx="56">
                  <c:v>972.57493440104895</c:v>
                </c:pt>
                <c:pt idx="57">
                  <c:v>711.55649090895304</c:v>
                </c:pt>
                <c:pt idx="58">
                  <c:v>523.88393460389705</c:v>
                </c:pt>
                <c:pt idx="59">
                  <c:v>393.03569830441398</c:v>
                </c:pt>
                <c:pt idx="60">
                  <c:v>295.60935751532799</c:v>
                </c:pt>
                <c:pt idx="61">
                  <c:v>223.31725770055601</c:v>
                </c:pt>
                <c:pt idx="62">
                  <c:v>168.639065144721</c:v>
                </c:pt>
                <c:pt idx="63">
                  <c:v>128.054679087751</c:v>
                </c:pt>
                <c:pt idx="64">
                  <c:v>96.088713088158698</c:v>
                </c:pt>
                <c:pt idx="65">
                  <c:v>70.445536831789596</c:v>
                </c:pt>
                <c:pt idx="66">
                  <c:v>50.673892139562398</c:v>
                </c:pt>
                <c:pt idx="67">
                  <c:v>37.596824254137999</c:v>
                </c:pt>
                <c:pt idx="68">
                  <c:v>26.126469008651402</c:v>
                </c:pt>
                <c:pt idx="69">
                  <c:v>17.043422678841701</c:v>
                </c:pt>
                <c:pt idx="70">
                  <c:v>10.453116885404601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8B-4278-B7FD-1466F640A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25608"/>
        <c:axId val="577021672"/>
      </c:scatterChart>
      <c:valAx>
        <c:axId val="577025608"/>
        <c:scaling>
          <c:orientation val="minMax"/>
          <c:max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21672"/>
        <c:crosses val="autoZero"/>
        <c:crossBetween val="midCat"/>
      </c:valAx>
      <c:valAx>
        <c:axId val="577021672"/>
        <c:scaling>
          <c:logBase val="10"/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25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DT2</a:t>
            </a:r>
          </a:p>
          <a:p>
            <a:pPr>
              <a:defRPr/>
            </a:pP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graph!$E$3</c:f>
              <c:strCache>
                <c:ptCount val="1"/>
                <c:pt idx="0">
                  <c:v>Concentration (ppm)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graph!$D$4:$D$82</c:f>
              <c:numCache>
                <c:formatCode>General</c:formatCode>
                <c:ptCount val="79"/>
                <c:pt idx="0">
                  <c:v>2.31763806416048E-2</c:v>
                </c:pt>
                <c:pt idx="1">
                  <c:v>1.1824939607034799</c:v>
                </c:pt>
                <c:pt idx="2">
                  <c:v>2.4637380350017</c:v>
                </c:pt>
                <c:pt idx="3">
                  <c:v>3.87973172487284</c:v>
                </c:pt>
                <c:pt idx="4">
                  <c:v>5.4446467710970596</c:v>
                </c:pt>
                <c:pt idx="5">
                  <c:v>7.1741453694430701</c:v>
                </c:pt>
                <c:pt idx="6">
                  <c:v>9.0855369231876804</c:v>
                </c:pt>
                <c:pt idx="7">
                  <c:v>11.1979512814416</c:v>
                </c:pt>
                <c:pt idx="8">
                  <c:v>13.5325301971094</c:v>
                </c:pt>
                <c:pt idx="9">
                  <c:v>16.112638920657901</c:v>
                </c:pt>
                <c:pt idx="10">
                  <c:v>18.964100047397</c:v>
                </c:pt>
                <c:pt idx="11">
                  <c:v>22.115451958692301</c:v>
                </c:pt>
                <c:pt idx="12">
                  <c:v>25.598234443677999</c:v>
                </c:pt>
                <c:pt idx="13">
                  <c:v>29.447304360067399</c:v>
                </c:pt>
                <c:pt idx="14">
                  <c:v>33.701184493300801</c:v>
                </c:pt>
                <c:pt idx="15">
                  <c:v>38.402449105530202</c:v>
                </c:pt>
                <c:pt idx="16">
                  <c:v>43.598150033144201</c:v>
                </c:pt>
                <c:pt idx="17">
                  <c:v>49.340287597362</c:v>
                </c:pt>
                <c:pt idx="18">
                  <c:v>55.686331040925197</c:v>
                </c:pt>
                <c:pt idx="19">
                  <c:v>62.699793699595801</c:v>
                </c:pt>
                <c:pt idx="20">
                  <c:v>70.450868664968098</c:v>
                </c:pt>
                <c:pt idx="21">
                  <c:v>79.017131300521797</c:v>
                </c:pt>
                <c:pt idx="22">
                  <c:v>88.484315641933904</c:v>
                </c:pt>
                <c:pt idx="23">
                  <c:v>98.947172452123596</c:v>
                </c:pt>
                <c:pt idx="24">
                  <c:v>110.510417518735</c:v>
                </c:pt>
                <c:pt idx="25">
                  <c:v>123.28977968493599</c:v>
                </c:pt>
                <c:pt idx="26">
                  <c:v>137.413159102577</c:v>
                </c:pt>
                <c:pt idx="27">
                  <c:v>153.02190729990201</c:v>
                </c:pt>
                <c:pt idx="28">
                  <c:v>170.272241875151</c:v>
                </c:pt>
                <c:pt idx="29">
                  <c:v>189.336809974792</c:v>
                </c:pt>
                <c:pt idx="30">
                  <c:v>210.406416204187</c:v>
                </c:pt>
                <c:pt idx="31">
                  <c:v>233.69193226421999</c:v>
                </c:pt>
                <c:pt idx="32">
                  <c:v>259.42640742615299</c:v>
                </c:pt>
                <c:pt idx="33">
                  <c:v>287.86740096706097</c:v>
                </c:pt>
                <c:pt idx="34">
                  <c:v>319.29955990964902</c:v>
                </c:pt>
                <c:pt idx="35">
                  <c:v>354.03746786532901</c:v>
                </c:pt>
                <c:pt idx="36">
                  <c:v>392.428793492735</c:v>
                </c:pt>
                <c:pt idx="37">
                  <c:v>434.85777008251699</c:v>
                </c:pt>
                <c:pt idx="38">
                  <c:v>481.74904109325701</c:v>
                </c:pt>
                <c:pt idx="39">
                  <c:v>533.57191012592898</c:v>
                </c:pt>
                <c:pt idx="40">
                  <c:v>590.845037872082</c:v>
                </c:pt>
                <c:pt idx="41">
                  <c:v>654.14163304436204</c:v>
                </c:pt>
                <c:pt idx="42">
                  <c:v>724.095189241973</c:v>
                </c:pt>
                <c:pt idx="43">
                  <c:v>801.40582516754398</c:v>
                </c:pt>
                <c:pt idx="44">
                  <c:v>886.84729165041801</c:v>
                </c:pt>
                <c:pt idx="45">
                  <c:v>981.27471560502602</c:v>
                </c:pt>
                <c:pt idx="46">
                  <c:v>1085.6331584284601</c:v>
                </c:pt>
                <c:pt idx="47">
                  <c:v>1200.96707449258</c:v>
                </c:pt>
                <c:pt idx="48">
                  <c:v>1328.4307643944201</c:v>
                </c:pt>
                <c:pt idx="49">
                  <c:v>1469.29992758455</c:v>
                </c:pt>
                <c:pt idx="50">
                  <c:v>1624.98442999593</c:v>
                </c:pt>
                <c:pt idx="51">
                  <c:v>1797.04241445606</c:v>
                </c:pt>
                <c:pt idx="52">
                  <c:v>1987.1958951041199</c:v>
                </c:pt>
                <c:pt idx="53">
                  <c:v>2197.3479918872099</c:v>
                </c:pt>
                <c:pt idx="54">
                  <c:v>2429.6019776244998</c:v>
                </c:pt>
                <c:pt idx="55">
                  <c:v>2686.2823282685099</c:v>
                </c:pt>
                <c:pt idx="56">
                  <c:v>2969.9579870417301</c:v>
                </c:pt>
                <c:pt idx="57">
                  <c:v>3283.4680752838499</c:v>
                </c:pt>
                <c:pt idx="58">
                  <c:v>3629.9503073323599</c:v>
                </c:pt>
                <c:pt idx="59">
                  <c:v>4012.8723938223102</c:v>
                </c:pt>
                <c:pt idx="60">
                  <c:v>4436.0667476998597</c:v>
                </c:pt>
                <c:pt idx="61">
                  <c:v>4903.7688402991298</c:v>
                </c:pt>
                <c:pt idx="62">
                  <c:v>5420.6595913629899</c:v>
                </c:pt>
                <c:pt idx="63">
                  <c:v>5991.9122172610296</c:v>
                </c:pt>
                <c:pt idx="64">
                  <c:v>6623.2440062778896</c:v>
                </c:pt>
                <c:pt idx="65">
                  <c:v>7320.9735391559998</c:v>
                </c:pt>
                <c:pt idx="66">
                  <c:v>8092.0839275753797</c:v>
                </c:pt>
                <c:pt idx="67">
                  <c:v>8944.2927034825207</c:v>
                </c:pt>
                <c:pt idx="68">
                  <c:v>9886.1290587439307</c:v>
                </c:pt>
                <c:pt idx="69">
                  <c:v>10927.0192081652</c:v>
                </c:pt>
                <c:pt idx="70">
                  <c:v>12077.380730217001</c:v>
                </c:pt>
                <c:pt idx="71">
                  <c:v>13348.7268296619</c:v>
                </c:pt>
                <c:pt idx="72">
                  <c:v>14753.781565577299</c:v>
                </c:pt>
                <c:pt idx="73">
                  <c:v>16306.607198015499</c:v>
                </c:pt>
                <c:pt idx="74">
                  <c:v>18022.744927828498</c:v>
                </c:pt>
                <c:pt idx="75">
                  <c:v>19919.3704382303</c:v>
                </c:pt>
                <c:pt idx="76">
                  <c:v>22015.4657948067</c:v>
                </c:pt>
                <c:pt idx="77">
                  <c:v>24332.009424408399</c:v>
                </c:pt>
                <c:pt idx="78">
                  <c:v>26892.186074297599</c:v>
                </c:pt>
              </c:numCache>
            </c:numRef>
          </c:xVal>
          <c:yVal>
            <c:numRef>
              <c:f>graph!$E$4:$E$82</c:f>
              <c:numCache>
                <c:formatCode>General</c:formatCode>
                <c:ptCount val="79"/>
                <c:pt idx="0">
                  <c:v>235242.340004364</c:v>
                </c:pt>
                <c:pt idx="1">
                  <c:v>448834.13534183899</c:v>
                </c:pt>
                <c:pt idx="2">
                  <c:v>542650.72981669998</c:v>
                </c:pt>
                <c:pt idx="3">
                  <c:v>558469.19574583299</c:v>
                </c:pt>
                <c:pt idx="4">
                  <c:v>539954.91766577202</c:v>
                </c:pt>
                <c:pt idx="5">
                  <c:v>500981.16509180301</c:v>
                </c:pt>
                <c:pt idx="6">
                  <c:v>454915.48199348099</c:v>
                </c:pt>
                <c:pt idx="7">
                  <c:v>411340.64656426798</c:v>
                </c:pt>
                <c:pt idx="8">
                  <c:v>371636.48432915501</c:v>
                </c:pt>
                <c:pt idx="9">
                  <c:v>343340.319991989</c:v>
                </c:pt>
                <c:pt idx="10">
                  <c:v>307976.51570386603</c:v>
                </c:pt>
                <c:pt idx="11">
                  <c:v>277962.103431286</c:v>
                </c:pt>
                <c:pt idx="12">
                  <c:v>251758.835763879</c:v>
                </c:pt>
                <c:pt idx="13">
                  <c:v>228548.84536308501</c:v>
                </c:pt>
                <c:pt idx="14">
                  <c:v>207799.41784982299</c:v>
                </c:pt>
                <c:pt idx="15">
                  <c:v>189113.50616857101</c:v>
                </c:pt>
                <c:pt idx="16">
                  <c:v>172152.82298828001</c:v>
                </c:pt>
                <c:pt idx="17">
                  <c:v>156668.26738862501</c:v>
                </c:pt>
                <c:pt idx="18">
                  <c:v>142421.337567532</c:v>
                </c:pt>
                <c:pt idx="19">
                  <c:v>129298.290145441</c:v>
                </c:pt>
                <c:pt idx="20">
                  <c:v>117205.207287082</c:v>
                </c:pt>
                <c:pt idx="21">
                  <c:v>106069.395638096</c:v>
                </c:pt>
                <c:pt idx="22">
                  <c:v>95828.065298029003</c:v>
                </c:pt>
                <c:pt idx="23">
                  <c:v>86515.072494136795</c:v>
                </c:pt>
                <c:pt idx="24">
                  <c:v>78321.565452418305</c:v>
                </c:pt>
                <c:pt idx="25">
                  <c:v>71188.636399227704</c:v>
                </c:pt>
                <c:pt idx="26">
                  <c:v>64692.655510621298</c:v>
                </c:pt>
                <c:pt idx="27">
                  <c:v>58678.219467595998</c:v>
                </c:pt>
                <c:pt idx="28">
                  <c:v>53129.246814926897</c:v>
                </c:pt>
                <c:pt idx="29">
                  <c:v>48029.6071354995</c:v>
                </c:pt>
                <c:pt idx="30">
                  <c:v>43361.762675924598</c:v>
                </c:pt>
                <c:pt idx="31">
                  <c:v>39108.409819436602</c:v>
                </c:pt>
                <c:pt idx="32">
                  <c:v>35253.093621156899</c:v>
                </c:pt>
                <c:pt idx="33">
                  <c:v>31776.5092574023</c:v>
                </c:pt>
                <c:pt idx="34">
                  <c:v>28655.972340035201</c:v>
                </c:pt>
                <c:pt idx="35">
                  <c:v>25866.8879116274</c:v>
                </c:pt>
                <c:pt idx="36">
                  <c:v>23381.943704060501</c:v>
                </c:pt>
                <c:pt idx="37">
                  <c:v>21173.352865739402</c:v>
                </c:pt>
                <c:pt idx="38">
                  <c:v>19213.3957765206</c:v>
                </c:pt>
                <c:pt idx="39">
                  <c:v>17474.5132960101</c:v>
                </c:pt>
                <c:pt idx="40">
                  <c:v>15926.518696632</c:v>
                </c:pt>
                <c:pt idx="41">
                  <c:v>14521.4978700015</c:v>
                </c:pt>
                <c:pt idx="42">
                  <c:v>13192.2826862944</c:v>
                </c:pt>
                <c:pt idx="43">
                  <c:v>11917.591276032301</c:v>
                </c:pt>
                <c:pt idx="44">
                  <c:v>10698.2703001791</c:v>
                </c:pt>
                <c:pt idx="45">
                  <c:v>9441.4853373795595</c:v>
                </c:pt>
                <c:pt idx="46">
                  <c:v>8018.1638277287302</c:v>
                </c:pt>
                <c:pt idx="47">
                  <c:v>6594.1458259193796</c:v>
                </c:pt>
                <c:pt idx="48">
                  <c:v>5287.6289611230304</c:v>
                </c:pt>
                <c:pt idx="49">
                  <c:v>4118.0728514713201</c:v>
                </c:pt>
                <c:pt idx="50">
                  <c:v>3129.6975286188699</c:v>
                </c:pt>
                <c:pt idx="51">
                  <c:v>2350.3079267592102</c:v>
                </c:pt>
                <c:pt idx="52">
                  <c:v>1779.85023419307</c:v>
                </c:pt>
                <c:pt idx="53">
                  <c:v>1382.67915891044</c:v>
                </c:pt>
                <c:pt idx="54">
                  <c:v>1109.4547164139999</c:v>
                </c:pt>
                <c:pt idx="55">
                  <c:v>907.00536315069303</c:v>
                </c:pt>
                <c:pt idx="56">
                  <c:v>747.709438131556</c:v>
                </c:pt>
                <c:pt idx="57">
                  <c:v>620.82150038085695</c:v>
                </c:pt>
                <c:pt idx="58">
                  <c:v>516.83026869585694</c:v>
                </c:pt>
                <c:pt idx="59">
                  <c:v>432.51106818820398</c:v>
                </c:pt>
                <c:pt idx="60">
                  <c:v>362.82622099916898</c:v>
                </c:pt>
                <c:pt idx="61">
                  <c:v>295.98264677629498</c:v>
                </c:pt>
                <c:pt idx="62">
                  <c:v>252.07655261372099</c:v>
                </c:pt>
                <c:pt idx="63">
                  <c:v>211.97306441852999</c:v>
                </c:pt>
                <c:pt idx="64">
                  <c:v>171.78489308916099</c:v>
                </c:pt>
                <c:pt idx="65">
                  <c:v>145.03130678730801</c:v>
                </c:pt>
                <c:pt idx="66">
                  <c:v>118.046482545879</c:v>
                </c:pt>
                <c:pt idx="67">
                  <c:v>99.207933781899897</c:v>
                </c:pt>
                <c:pt idx="68">
                  <c:v>80.718066325806106</c:v>
                </c:pt>
                <c:pt idx="69">
                  <c:v>66.683665255676701</c:v>
                </c:pt>
                <c:pt idx="70">
                  <c:v>55.150306984686097</c:v>
                </c:pt>
                <c:pt idx="71">
                  <c:v>44.325998828942197</c:v>
                </c:pt>
                <c:pt idx="72">
                  <c:v>37.1581687885515</c:v>
                </c:pt>
                <c:pt idx="73">
                  <c:v>30.332011177695399</c:v>
                </c:pt>
                <c:pt idx="74">
                  <c:v>24.739945416697498</c:v>
                </c:pt>
                <c:pt idx="75">
                  <c:v>19.867094706593399</c:v>
                </c:pt>
                <c:pt idx="76">
                  <c:v>16.262491986864401</c:v>
                </c:pt>
                <c:pt idx="77">
                  <c:v>13.1104474193708</c:v>
                </c:pt>
                <c:pt idx="78">
                  <c:v>10.604199750602501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8B-4278-B7FD-1466F640A297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noFill/>
              <a:ln w="19050">
                <a:solidFill>
                  <a:srgbClr val="FF0000"/>
                </a:solidFill>
              </a:ln>
              <a:effectLst/>
            </c:spPr>
          </c:marker>
          <c:xVal>
            <c:numRef>
              <c:f>graph!$Q$2:$Q$3</c:f>
              <c:numCache>
                <c:formatCode>General</c:formatCode>
                <c:ptCount val="2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graph!$S$2:$S$3</c:f>
              <c:numCache>
                <c:formatCode>General</c:formatCode>
                <c:ptCount val="2"/>
                <c:pt idx="0">
                  <c:v>82920</c:v>
                </c:pt>
                <c:pt idx="1">
                  <c:v>10910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19-466C-B629-9CE9B9DD8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25608"/>
        <c:axId val="577021672"/>
      </c:scatterChart>
      <c:valAx>
        <c:axId val="577025608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21672"/>
        <c:crosses val="autoZero"/>
        <c:crossBetween val="midCat"/>
      </c:valAx>
      <c:valAx>
        <c:axId val="577021672"/>
        <c:scaling>
          <c:logBase val="10"/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7025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25</xdr:row>
      <xdr:rowOff>176211</xdr:rowOff>
    </xdr:from>
    <xdr:to>
      <xdr:col>7</xdr:col>
      <xdr:colOff>714375</xdr:colOff>
      <xdr:row>54</xdr:row>
      <xdr:rowOff>142875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771525</xdr:colOff>
      <xdr:row>26</xdr:row>
      <xdr:rowOff>14286</xdr:rowOff>
    </xdr:from>
    <xdr:to>
      <xdr:col>19</xdr:col>
      <xdr:colOff>47625</xdr:colOff>
      <xdr:row>54</xdr:row>
      <xdr:rowOff>171450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523875</xdr:colOff>
      <xdr:row>55</xdr:row>
      <xdr:rowOff>71436</xdr:rowOff>
    </xdr:from>
    <xdr:to>
      <xdr:col>7</xdr:col>
      <xdr:colOff>714375</xdr:colOff>
      <xdr:row>84</xdr:row>
      <xdr:rowOff>38100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419100</xdr:colOff>
      <xdr:row>10</xdr:row>
      <xdr:rowOff>123825</xdr:rowOff>
    </xdr:from>
    <xdr:to>
      <xdr:col>14</xdr:col>
      <xdr:colOff>266700</xdr:colOff>
      <xdr:row>25</xdr:row>
      <xdr:rowOff>9525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10</xdr:row>
      <xdr:rowOff>133350</xdr:rowOff>
    </xdr:from>
    <xdr:to>
      <xdr:col>22</xdr:col>
      <xdr:colOff>152400</xdr:colOff>
      <xdr:row>25</xdr:row>
      <xdr:rowOff>19050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323850</xdr:colOff>
      <xdr:row>10</xdr:row>
      <xdr:rowOff>123825</xdr:rowOff>
    </xdr:from>
    <xdr:to>
      <xdr:col>30</xdr:col>
      <xdr:colOff>19050</xdr:colOff>
      <xdr:row>25</xdr:row>
      <xdr:rowOff>9525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5</xdr:row>
      <xdr:rowOff>95250</xdr:rowOff>
    </xdr:from>
    <xdr:to>
      <xdr:col>5</xdr:col>
      <xdr:colOff>95249</xdr:colOff>
      <xdr:row>25</xdr:row>
      <xdr:rowOff>114300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123825</xdr:colOff>
      <xdr:row>7</xdr:row>
      <xdr:rowOff>152399</xdr:rowOff>
    </xdr:from>
    <xdr:to>
      <xdr:col>4</xdr:col>
      <xdr:colOff>1257300</xdr:colOff>
      <xdr:row>17</xdr:row>
      <xdr:rowOff>123824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304799</xdr:colOff>
      <xdr:row>5</xdr:row>
      <xdr:rowOff>133350</xdr:rowOff>
    </xdr:from>
    <xdr:to>
      <xdr:col>10</xdr:col>
      <xdr:colOff>371474</xdr:colOff>
      <xdr:row>25</xdr:row>
      <xdr:rowOff>152400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1133475</xdr:colOff>
      <xdr:row>7</xdr:row>
      <xdr:rowOff>114299</xdr:rowOff>
    </xdr:from>
    <xdr:to>
      <xdr:col>10</xdr:col>
      <xdr:colOff>295275</xdr:colOff>
      <xdr:row>17</xdr:row>
      <xdr:rowOff>85724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638174</xdr:colOff>
      <xdr:row>5</xdr:row>
      <xdr:rowOff>114300</xdr:rowOff>
    </xdr:from>
    <xdr:to>
      <xdr:col>16</xdr:col>
      <xdr:colOff>180974</xdr:colOff>
      <xdr:row>25</xdr:row>
      <xdr:rowOff>133350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342900</xdr:colOff>
      <xdr:row>7</xdr:row>
      <xdr:rowOff>95249</xdr:rowOff>
    </xdr:from>
    <xdr:to>
      <xdr:col>16</xdr:col>
      <xdr:colOff>104775</xdr:colOff>
      <xdr:row>17</xdr:row>
      <xdr:rowOff>66674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142875</xdr:colOff>
      <xdr:row>2</xdr:row>
      <xdr:rowOff>47625</xdr:rowOff>
    </xdr:from>
    <xdr:to>
      <xdr:col>17</xdr:col>
      <xdr:colOff>142875</xdr:colOff>
      <xdr:row>16</xdr:row>
      <xdr:rowOff>104775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180975</xdr:colOff>
      <xdr:row>17</xdr:row>
      <xdr:rowOff>66675</xdr:rowOff>
    </xdr:from>
    <xdr:to>
      <xdr:col>17</xdr:col>
      <xdr:colOff>180975</xdr:colOff>
      <xdr:row>31</xdr:row>
      <xdr:rowOff>142875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219075</xdr:colOff>
      <xdr:row>32</xdr:row>
      <xdr:rowOff>95250</xdr:rowOff>
    </xdr:from>
    <xdr:to>
      <xdr:col>17</xdr:col>
      <xdr:colOff>219075</xdr:colOff>
      <xdr:row>46</xdr:row>
      <xdr:rowOff>171450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workbookViewId="0">
      <selection activeCell="B4" sqref="B4:I4"/>
    </sheetView>
  </sheetViews>
  <sheetFormatPr baseColWidth="10" defaultColWidth="9.140625" defaultRowHeight="15" x14ac:dyDescent="0.25"/>
  <cols>
    <col min="1" max="10" width="17.140625" customWidth="1"/>
  </cols>
  <sheetData>
    <row r="1" spans="1:22" ht="15.75" thickBot="1" x14ac:dyDescent="0.3">
      <c r="A1" s="2" t="s">
        <v>4</v>
      </c>
      <c r="L1" s="13" t="s">
        <v>17</v>
      </c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x14ac:dyDescent="0.25">
      <c r="B2" s="31" t="s">
        <v>20</v>
      </c>
      <c r="C2" s="32"/>
      <c r="D2" s="33"/>
      <c r="E2" s="31" t="s">
        <v>21</v>
      </c>
      <c r="F2" s="32"/>
      <c r="G2" s="33"/>
      <c r="H2" s="31" t="s">
        <v>22</v>
      </c>
      <c r="I2" s="32"/>
      <c r="J2" s="33"/>
      <c r="L2" s="13"/>
      <c r="M2" s="13" t="s">
        <v>5</v>
      </c>
      <c r="N2" s="13"/>
      <c r="O2" s="13"/>
      <c r="P2" s="13"/>
      <c r="Q2" s="13"/>
      <c r="R2" s="13"/>
      <c r="S2" s="13"/>
      <c r="T2" s="13"/>
      <c r="U2" s="13"/>
      <c r="V2" s="13"/>
    </row>
    <row r="3" spans="1:22" x14ac:dyDescent="0.25">
      <c r="B3" s="4" t="s">
        <v>23</v>
      </c>
      <c r="C3" s="5" t="s">
        <v>24</v>
      </c>
      <c r="D3" s="6"/>
      <c r="E3" s="4" t="s">
        <v>23</v>
      </c>
      <c r="F3" s="5" t="s">
        <v>24</v>
      </c>
      <c r="G3" s="6"/>
      <c r="H3" s="4" t="s">
        <v>23</v>
      </c>
      <c r="I3" s="5" t="s">
        <v>24</v>
      </c>
      <c r="J3" s="6"/>
      <c r="L3" t="s">
        <v>27</v>
      </c>
      <c r="M3" s="13">
        <f>80*126</f>
        <v>10080</v>
      </c>
      <c r="N3" s="13"/>
      <c r="O3" s="13">
        <f>117*255</f>
        <v>29835</v>
      </c>
      <c r="P3" s="13"/>
      <c r="Q3" s="13">
        <f>381*108</f>
        <v>41148</v>
      </c>
      <c r="R3" s="13"/>
      <c r="S3" s="13"/>
      <c r="T3" s="13"/>
      <c r="U3" s="13"/>
      <c r="V3" s="13"/>
    </row>
    <row r="4" spans="1:22" x14ac:dyDescent="0.25">
      <c r="A4" s="1" t="s">
        <v>0</v>
      </c>
      <c r="B4" s="7">
        <v>49490</v>
      </c>
      <c r="C4" s="8">
        <v>8790</v>
      </c>
      <c r="D4" s="9"/>
      <c r="E4" s="7">
        <v>82920</v>
      </c>
      <c r="F4" s="8">
        <v>10910</v>
      </c>
      <c r="G4" s="9"/>
      <c r="H4" s="7">
        <v>57300</v>
      </c>
      <c r="I4" s="8">
        <v>16678</v>
      </c>
      <c r="J4" s="9"/>
      <c r="L4" s="13" t="s">
        <v>19</v>
      </c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x14ac:dyDescent="0.25">
      <c r="A5" t="s">
        <v>1</v>
      </c>
      <c r="B5" s="4">
        <v>80899</v>
      </c>
      <c r="C5" s="5">
        <v>4654</v>
      </c>
      <c r="D5" s="6"/>
      <c r="E5" s="4">
        <v>96505</v>
      </c>
      <c r="F5" s="5">
        <v>7501</v>
      </c>
      <c r="G5" s="6"/>
      <c r="H5" s="4">
        <v>98310</v>
      </c>
      <c r="I5" s="5">
        <v>12113</v>
      </c>
      <c r="J5" s="6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x14ac:dyDescent="0.25">
      <c r="A6" t="s">
        <v>2</v>
      </c>
      <c r="B6" s="4">
        <v>75588</v>
      </c>
      <c r="C6" s="5">
        <v>8007</v>
      </c>
      <c r="D6" s="6"/>
      <c r="E6" s="4">
        <v>91726</v>
      </c>
      <c r="F6" s="5">
        <v>12332</v>
      </c>
      <c r="G6" s="6"/>
      <c r="H6" s="4">
        <v>85144</v>
      </c>
      <c r="I6" s="5">
        <v>11056</v>
      </c>
      <c r="J6" s="6"/>
      <c r="L6" s="13" t="s">
        <v>18</v>
      </c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2" ht="15.75" thickBot="1" x14ac:dyDescent="0.3">
      <c r="A7" s="3" t="s">
        <v>3</v>
      </c>
      <c r="B7" s="10">
        <v>46096</v>
      </c>
      <c r="C7" s="11">
        <v>9419</v>
      </c>
      <c r="D7" s="12"/>
      <c r="E7" s="10">
        <v>85734</v>
      </c>
      <c r="F7" s="11">
        <v>11740</v>
      </c>
      <c r="G7" s="12"/>
      <c r="H7" s="10">
        <v>51786</v>
      </c>
      <c r="I7" s="11">
        <v>9898</v>
      </c>
      <c r="J7" s="12"/>
      <c r="L7" s="13" t="s">
        <v>6</v>
      </c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1:22" x14ac:dyDescent="0.25">
      <c r="F8" s="29"/>
      <c r="G8" s="29"/>
      <c r="H8" s="34"/>
      <c r="I8" s="34"/>
      <c r="J8" s="35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1:22" x14ac:dyDescent="0.25">
      <c r="B9" s="30" t="str">
        <f>B2</f>
        <v>DT1</v>
      </c>
      <c r="C9" s="30"/>
      <c r="D9" s="30"/>
      <c r="E9" s="30"/>
      <c r="G9" s="29"/>
      <c r="H9" s="5"/>
      <c r="I9" s="5"/>
      <c r="J9" s="5"/>
      <c r="K9" s="5"/>
      <c r="L9" s="13" t="s">
        <v>7</v>
      </c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x14ac:dyDescent="0.25">
      <c r="B10" t="str">
        <f>A4</f>
        <v>EXPERIENCE</v>
      </c>
      <c r="C10" t="str">
        <f>A5</f>
        <v>PHAST-DNV</v>
      </c>
      <c r="D10" t="str">
        <f>A6</f>
        <v>PHAST-HSE</v>
      </c>
      <c r="E10" t="str">
        <f>A7</f>
        <v>PHAST-DGA</v>
      </c>
      <c r="F10" s="17" t="s">
        <v>11</v>
      </c>
      <c r="G10" s="18" t="s">
        <v>12</v>
      </c>
      <c r="H10" s="19" t="s">
        <v>13</v>
      </c>
      <c r="I10" s="14"/>
      <c r="J10" s="14"/>
      <c r="K10" s="5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x14ac:dyDescent="0.25">
      <c r="A11">
        <v>100</v>
      </c>
      <c r="B11" s="15">
        <f>B4</f>
        <v>49490</v>
      </c>
      <c r="C11" s="15">
        <f>B5</f>
        <v>80899</v>
      </c>
      <c r="D11" s="15">
        <f>B6</f>
        <v>75588</v>
      </c>
      <c r="E11" s="15">
        <f>B7</f>
        <v>46096</v>
      </c>
      <c r="F11" s="20">
        <f>(C11-$B11)/$B11</f>
        <v>0.63465346534653466</v>
      </c>
      <c r="G11" s="20">
        <f t="shared" ref="G11:H13" si="0">(D11-$B11)/$B11</f>
        <v>0.52733885633461308</v>
      </c>
      <c r="H11" s="20">
        <f t="shared" si="0"/>
        <v>-6.857951101232572E-2</v>
      </c>
      <c r="I11" s="16"/>
      <c r="J11" s="16"/>
      <c r="K11" s="16"/>
    </row>
    <row r="12" spans="1:22" x14ac:dyDescent="0.25">
      <c r="A12">
        <v>800</v>
      </c>
      <c r="B12" s="15">
        <f>C4</f>
        <v>8790</v>
      </c>
      <c r="C12" s="15">
        <f>C5</f>
        <v>4654</v>
      </c>
      <c r="D12" s="15">
        <f>C6</f>
        <v>8007</v>
      </c>
      <c r="E12" s="15">
        <f>C7</f>
        <v>9419</v>
      </c>
      <c r="F12" s="20">
        <f>(C12-$B12)/$B12</f>
        <v>-0.47053469852104662</v>
      </c>
      <c r="G12" s="20">
        <f t="shared" si="0"/>
        <v>-8.9078498293515357E-2</v>
      </c>
      <c r="H12" s="20">
        <f>(E12-$B12)/$B12</f>
        <v>7.1558589306029582E-2</v>
      </c>
      <c r="I12" s="16"/>
      <c r="J12" s="16"/>
      <c r="K12" s="16"/>
    </row>
    <row r="13" spans="1:22" x14ac:dyDescent="0.25">
      <c r="B13" s="15"/>
      <c r="C13" s="15"/>
      <c r="D13" s="15"/>
      <c r="E13" s="15"/>
      <c r="F13" s="20"/>
      <c r="G13" s="20"/>
      <c r="H13" s="20"/>
      <c r="I13" s="15"/>
      <c r="J13" s="15"/>
      <c r="K13" s="15"/>
    </row>
    <row r="14" spans="1:22" x14ac:dyDescent="0.25">
      <c r="F14" s="17"/>
      <c r="G14" s="17"/>
      <c r="H14" s="17"/>
    </row>
    <row r="15" spans="1:22" x14ac:dyDescent="0.25">
      <c r="B15" s="30" t="str">
        <f>E2</f>
        <v>DT2</v>
      </c>
      <c r="C15" s="30"/>
      <c r="D15" s="30"/>
      <c r="E15" s="30"/>
      <c r="F15" s="17"/>
      <c r="G15" s="17"/>
      <c r="H15" s="17"/>
    </row>
    <row r="16" spans="1:22" x14ac:dyDescent="0.25">
      <c r="B16" t="str">
        <f>A4</f>
        <v>EXPERIENCE</v>
      </c>
      <c r="C16" t="str">
        <f>A5</f>
        <v>PHAST-DNV</v>
      </c>
      <c r="D16" t="str">
        <f>A6</f>
        <v>PHAST-HSE</v>
      </c>
      <c r="E16" t="str">
        <f>A7</f>
        <v>PHAST-DGA</v>
      </c>
      <c r="F16" s="17" t="s">
        <v>8</v>
      </c>
      <c r="G16" s="18" t="s">
        <v>9</v>
      </c>
      <c r="H16" s="19" t="s">
        <v>10</v>
      </c>
    </row>
    <row r="17" spans="1:8" x14ac:dyDescent="0.25">
      <c r="A17">
        <v>100</v>
      </c>
      <c r="B17" s="15">
        <f>E4</f>
        <v>82920</v>
      </c>
      <c r="C17" s="15">
        <f>E5</f>
        <v>96505</v>
      </c>
      <c r="D17" s="15">
        <f>E6</f>
        <v>91726</v>
      </c>
      <c r="E17" s="15">
        <f>E7</f>
        <v>85734</v>
      </c>
      <c r="F17" s="20">
        <f t="shared" ref="F17:H19" si="1">(C17-$B17)/$B17</f>
        <v>0.16383260974433189</v>
      </c>
      <c r="G17" s="20">
        <f t="shared" si="1"/>
        <v>0.10619874577906416</v>
      </c>
      <c r="H17" s="20">
        <f t="shared" si="1"/>
        <v>3.393632416787265E-2</v>
      </c>
    </row>
    <row r="18" spans="1:8" x14ac:dyDescent="0.25">
      <c r="A18">
        <v>800</v>
      </c>
      <c r="B18" s="15">
        <f>F4</f>
        <v>10910</v>
      </c>
      <c r="C18" s="15">
        <f>F5</f>
        <v>7501</v>
      </c>
      <c r="D18" s="15">
        <f>F6</f>
        <v>12332</v>
      </c>
      <c r="E18" s="15">
        <f>F7</f>
        <v>11740</v>
      </c>
      <c r="F18" s="20">
        <f t="shared" si="1"/>
        <v>-0.31246562786434462</v>
      </c>
      <c r="G18" s="20">
        <f t="shared" si="1"/>
        <v>0.13033913840513289</v>
      </c>
      <c r="H18" s="20">
        <f t="shared" si="1"/>
        <v>7.6076993583868005E-2</v>
      </c>
    </row>
    <row r="19" spans="1:8" x14ac:dyDescent="0.25">
      <c r="B19" s="15"/>
      <c r="C19" s="15"/>
      <c r="D19" s="15"/>
      <c r="E19" s="15"/>
      <c r="F19" s="20"/>
      <c r="G19" s="20"/>
      <c r="H19" s="20"/>
    </row>
    <row r="20" spans="1:8" x14ac:dyDescent="0.25">
      <c r="F20" s="17"/>
      <c r="G20" s="17"/>
      <c r="H20" s="17"/>
    </row>
    <row r="21" spans="1:8" x14ac:dyDescent="0.25">
      <c r="B21" s="30" t="str">
        <f>H2</f>
        <v>DT3</v>
      </c>
      <c r="C21" s="30"/>
      <c r="D21" s="30"/>
      <c r="E21" s="30"/>
      <c r="F21" s="17"/>
      <c r="G21" s="17"/>
      <c r="H21" s="17"/>
    </row>
    <row r="22" spans="1:8" x14ac:dyDescent="0.25">
      <c r="B22" t="str">
        <f>A4</f>
        <v>EXPERIENCE</v>
      </c>
      <c r="C22" t="str">
        <f>A5</f>
        <v>PHAST-DNV</v>
      </c>
      <c r="D22" t="str">
        <f>A6</f>
        <v>PHAST-HSE</v>
      </c>
      <c r="E22" t="str">
        <f>A7</f>
        <v>PHAST-DGA</v>
      </c>
      <c r="F22" s="17" t="s">
        <v>8</v>
      </c>
      <c r="G22" s="18" t="s">
        <v>9</v>
      </c>
      <c r="H22" s="19" t="s">
        <v>10</v>
      </c>
    </row>
    <row r="23" spans="1:8" x14ac:dyDescent="0.25">
      <c r="A23">
        <v>100</v>
      </c>
      <c r="B23" s="15">
        <f>H4</f>
        <v>57300</v>
      </c>
      <c r="C23" s="15">
        <f>H5</f>
        <v>98310</v>
      </c>
      <c r="D23" s="15">
        <f>H6</f>
        <v>85144</v>
      </c>
      <c r="E23" s="15">
        <f>H7</f>
        <v>51786</v>
      </c>
      <c r="F23" s="20">
        <f t="shared" ref="F23:H25" si="2">(C23-$B23)/$B23</f>
        <v>0.71570680628272254</v>
      </c>
      <c r="G23" s="20">
        <f t="shared" si="2"/>
        <v>0.48593368237347295</v>
      </c>
      <c r="H23" s="20">
        <f t="shared" si="2"/>
        <v>-9.6230366492146599E-2</v>
      </c>
    </row>
    <row r="24" spans="1:8" x14ac:dyDescent="0.25">
      <c r="A24">
        <v>800</v>
      </c>
      <c r="B24" s="15">
        <f>I4</f>
        <v>16678</v>
      </c>
      <c r="C24" s="15">
        <f>I5</f>
        <v>12113</v>
      </c>
      <c r="D24" s="15">
        <f>I6</f>
        <v>11056</v>
      </c>
      <c r="E24" s="15">
        <f>I7</f>
        <v>9898</v>
      </c>
      <c r="F24" s="20">
        <f t="shared" si="2"/>
        <v>-0.27371387456529561</v>
      </c>
      <c r="G24" s="20">
        <f t="shared" si="2"/>
        <v>-0.33709077827077588</v>
      </c>
      <c r="H24" s="20">
        <f t="shared" si="2"/>
        <v>-0.40652356397649597</v>
      </c>
    </row>
    <row r="25" spans="1:8" x14ac:dyDescent="0.25">
      <c r="B25" s="15"/>
      <c r="C25" s="15"/>
      <c r="D25" s="15"/>
      <c r="E25" s="15"/>
      <c r="F25" s="20"/>
      <c r="G25" s="20"/>
      <c r="H25" s="20"/>
    </row>
  </sheetData>
  <mergeCells count="6">
    <mergeCell ref="B21:E21"/>
    <mergeCell ref="B2:D2"/>
    <mergeCell ref="E2:G2"/>
    <mergeCell ref="H2:J2"/>
    <mergeCell ref="B9:E9"/>
    <mergeCell ref="B15:E1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tabSelected="1" workbookViewId="0">
      <selection activeCell="Q16" sqref="Q16"/>
    </sheetView>
  </sheetViews>
  <sheetFormatPr baseColWidth="10" defaultRowHeight="15" x14ac:dyDescent="0.25"/>
  <cols>
    <col min="1" max="2" width="20" customWidth="1"/>
    <col min="3" max="3" width="4.28515625" customWidth="1"/>
    <col min="4" max="5" width="20" customWidth="1"/>
    <col min="6" max="6" width="4.5703125" customWidth="1"/>
    <col min="7" max="7" width="25" customWidth="1"/>
    <col min="8" max="8" width="22.5703125" customWidth="1"/>
    <col min="9" max="9" width="4.42578125" customWidth="1"/>
    <col min="10" max="10" width="26.85546875" customWidth="1"/>
    <col min="11" max="11" width="22.85546875" customWidth="1"/>
    <col min="12" max="12" width="3.85546875" customWidth="1"/>
    <col min="13" max="13" width="19.7109375" customWidth="1"/>
    <col min="14" max="14" width="22" customWidth="1"/>
  </cols>
  <sheetData>
    <row r="1" spans="1:20" ht="21" x14ac:dyDescent="0.35">
      <c r="A1" s="37" t="s">
        <v>20</v>
      </c>
      <c r="B1" s="37" t="s">
        <v>30</v>
      </c>
      <c r="D1" s="37" t="s">
        <v>21</v>
      </c>
      <c r="E1" s="37" t="s">
        <v>30</v>
      </c>
      <c r="G1" s="37" t="s">
        <v>22</v>
      </c>
      <c r="H1" s="37" t="s">
        <v>30</v>
      </c>
      <c r="J1" s="37" t="s">
        <v>22</v>
      </c>
      <c r="K1" s="37" t="s">
        <v>30</v>
      </c>
      <c r="M1" s="37" t="s">
        <v>22</v>
      </c>
      <c r="N1" s="37" t="s">
        <v>30</v>
      </c>
      <c r="P1" s="37" t="s">
        <v>0</v>
      </c>
      <c r="R1" t="s">
        <v>20</v>
      </c>
      <c r="S1" t="s">
        <v>21</v>
      </c>
      <c r="T1" t="s">
        <v>22</v>
      </c>
    </row>
    <row r="2" spans="1:20" ht="21" x14ac:dyDescent="0.35">
      <c r="G2" s="37" t="s">
        <v>31</v>
      </c>
      <c r="J2" s="37" t="s">
        <v>32</v>
      </c>
      <c r="M2" s="37" t="s">
        <v>33</v>
      </c>
      <c r="Q2">
        <v>100</v>
      </c>
      <c r="R2">
        <v>49490</v>
      </c>
      <c r="S2">
        <v>82920</v>
      </c>
      <c r="T2">
        <v>57300</v>
      </c>
    </row>
    <row r="3" spans="1:20" ht="45" x14ac:dyDescent="0.25">
      <c r="A3" s="36" t="s">
        <v>28</v>
      </c>
      <c r="B3" s="36" t="s">
        <v>29</v>
      </c>
      <c r="D3" s="38" t="s">
        <v>28</v>
      </c>
      <c r="E3" s="38" t="s">
        <v>29</v>
      </c>
      <c r="G3" s="38" t="s">
        <v>28</v>
      </c>
      <c r="H3" s="38" t="s">
        <v>29</v>
      </c>
      <c r="J3" s="38" t="s">
        <v>28</v>
      </c>
      <c r="K3" s="38" t="s">
        <v>29</v>
      </c>
      <c r="M3" s="38" t="s">
        <v>28</v>
      </c>
      <c r="N3" s="38" t="s">
        <v>29</v>
      </c>
      <c r="Q3">
        <v>800</v>
      </c>
      <c r="R3">
        <v>8790</v>
      </c>
      <c r="S3">
        <v>10910</v>
      </c>
      <c r="T3">
        <v>16678</v>
      </c>
    </row>
    <row r="4" spans="1:20" x14ac:dyDescent="0.25">
      <c r="A4">
        <v>2.31763806416048E-2</v>
      </c>
      <c r="B4">
        <v>368759.80552646698</v>
      </c>
      <c r="D4">
        <v>2.31763806416048E-2</v>
      </c>
      <c r="E4">
        <v>235242.340004364</v>
      </c>
      <c r="G4">
        <v>2.31763806416048E-2</v>
      </c>
      <c r="H4">
        <v>475738.579635159</v>
      </c>
      <c r="J4">
        <v>2.31763806416048E-2</v>
      </c>
      <c r="K4">
        <v>486904.06818441697</v>
      </c>
      <c r="M4">
        <f>J4</f>
        <v>2.31763806416048E-2</v>
      </c>
      <c r="N4">
        <f>AVERAGE(H4,K4)</f>
        <v>481321.32390978799</v>
      </c>
    </row>
    <row r="5" spans="1:20" x14ac:dyDescent="0.25">
      <c r="A5">
        <v>1.1824939607034799</v>
      </c>
      <c r="B5">
        <v>384141.69418330002</v>
      </c>
      <c r="D5">
        <v>1.1824939607034799</v>
      </c>
      <c r="E5">
        <v>448834.13534183899</v>
      </c>
      <c r="G5">
        <v>1.1824939607034799</v>
      </c>
      <c r="H5">
        <v>467666.26461966301</v>
      </c>
      <c r="J5">
        <v>1.1824939607034799</v>
      </c>
      <c r="K5">
        <v>477926.57265695999</v>
      </c>
      <c r="M5">
        <f t="shared" ref="M5:M68" si="0">J5</f>
        <v>1.1824939607034799</v>
      </c>
      <c r="N5">
        <f t="shared" ref="N5:N68" si="1">AVERAGE(H5,K5)</f>
        <v>472796.4186383115</v>
      </c>
    </row>
    <row r="6" spans="1:20" x14ac:dyDescent="0.25">
      <c r="A6">
        <v>2.4637380350017</v>
      </c>
      <c r="B6">
        <v>401141.31019191002</v>
      </c>
      <c r="D6">
        <v>2.4637380350017</v>
      </c>
      <c r="E6">
        <v>542650.72981669998</v>
      </c>
      <c r="G6">
        <v>2.4637380350017</v>
      </c>
      <c r="H6">
        <v>458744.97682299197</v>
      </c>
      <c r="J6">
        <v>2.4637380350017</v>
      </c>
      <c r="K6">
        <v>468004.90568286099</v>
      </c>
      <c r="M6">
        <f t="shared" si="0"/>
        <v>2.4637380350017</v>
      </c>
      <c r="N6">
        <f t="shared" si="1"/>
        <v>463374.94125292648</v>
      </c>
    </row>
    <row r="7" spans="1:20" x14ac:dyDescent="0.25">
      <c r="A7">
        <v>3.87973172487284</v>
      </c>
      <c r="B7">
        <v>398341.89722873102</v>
      </c>
      <c r="D7">
        <v>3.87973172487284</v>
      </c>
      <c r="E7">
        <v>558469.19574583299</v>
      </c>
      <c r="G7">
        <v>3.87973172487284</v>
      </c>
      <c r="H7">
        <v>441788.83842430898</v>
      </c>
      <c r="J7">
        <v>3.87973172487284</v>
      </c>
      <c r="K7">
        <v>439547.94984739699</v>
      </c>
      <c r="M7">
        <f t="shared" si="0"/>
        <v>3.87973172487284</v>
      </c>
      <c r="N7">
        <f t="shared" si="1"/>
        <v>440668.39413585298</v>
      </c>
    </row>
    <row r="8" spans="1:20" x14ac:dyDescent="0.25">
      <c r="A8">
        <v>5.4446467710970596</v>
      </c>
      <c r="B8">
        <v>348095.37456683698</v>
      </c>
      <c r="D8">
        <v>5.4446467710970596</v>
      </c>
      <c r="E8">
        <v>539954.91766577202</v>
      </c>
      <c r="G8">
        <v>5.4446467710970596</v>
      </c>
      <c r="H8">
        <v>386916.42172273702</v>
      </c>
      <c r="J8">
        <v>5.4446467710970596</v>
      </c>
      <c r="K8">
        <v>394992.93337709899</v>
      </c>
      <c r="M8">
        <f t="shared" si="0"/>
        <v>5.4446467710970596</v>
      </c>
      <c r="N8">
        <f t="shared" si="1"/>
        <v>390954.67754991801</v>
      </c>
    </row>
    <row r="9" spans="1:20" x14ac:dyDescent="0.25">
      <c r="A9">
        <v>7.1741453694430701</v>
      </c>
      <c r="B9">
        <v>302012.79044661397</v>
      </c>
      <c r="D9">
        <v>7.1741453694430701</v>
      </c>
      <c r="E9">
        <v>500981.16509180301</v>
      </c>
      <c r="G9">
        <v>7.1741453694430701</v>
      </c>
      <c r="H9">
        <v>338208.65594491299</v>
      </c>
      <c r="J9">
        <v>7.1741453694430701</v>
      </c>
      <c r="K9">
        <v>346268.60762341099</v>
      </c>
      <c r="M9">
        <f t="shared" si="0"/>
        <v>7.1741453694430701</v>
      </c>
      <c r="N9">
        <f t="shared" si="1"/>
        <v>342238.63178416202</v>
      </c>
    </row>
    <row r="10" spans="1:20" x14ac:dyDescent="0.25">
      <c r="A10">
        <v>9.0855369231876804</v>
      </c>
      <c r="B10">
        <v>263428.53565795301</v>
      </c>
      <c r="D10">
        <v>9.0855369231876804</v>
      </c>
      <c r="E10">
        <v>454915.48199348099</v>
      </c>
      <c r="G10">
        <v>9.0855369231876804</v>
      </c>
      <c r="H10">
        <v>297067.20144167799</v>
      </c>
      <c r="J10">
        <v>9.0855369231876804</v>
      </c>
      <c r="K10">
        <v>301722.97226068599</v>
      </c>
      <c r="M10">
        <f t="shared" si="0"/>
        <v>9.0855369231876804</v>
      </c>
      <c r="N10">
        <f t="shared" si="1"/>
        <v>299395.08685118199</v>
      </c>
    </row>
    <row r="11" spans="1:20" x14ac:dyDescent="0.25">
      <c r="A11">
        <v>11.1979512814416</v>
      </c>
      <c r="B11">
        <v>231508.57320636601</v>
      </c>
      <c r="D11">
        <v>11.1979512814416</v>
      </c>
      <c r="E11">
        <v>411340.64656426798</v>
      </c>
      <c r="G11">
        <v>11.1979512814416</v>
      </c>
      <c r="H11">
        <v>261877.88056690799</v>
      </c>
      <c r="J11">
        <v>11.1979512814416</v>
      </c>
      <c r="K11">
        <v>265200.29734635202</v>
      </c>
      <c r="M11">
        <f t="shared" si="0"/>
        <v>11.1979512814416</v>
      </c>
      <c r="N11">
        <f t="shared" si="1"/>
        <v>263539.08895662997</v>
      </c>
    </row>
    <row r="12" spans="1:20" x14ac:dyDescent="0.25">
      <c r="A12">
        <v>13.5325301971094</v>
      </c>
      <c r="B12">
        <v>204688.81187513401</v>
      </c>
      <c r="D12">
        <v>13.5325301971094</v>
      </c>
      <c r="E12">
        <v>371636.48432915501</v>
      </c>
      <c r="G12">
        <v>13.5325301971094</v>
      </c>
      <c r="H12">
        <v>232138.774159405</v>
      </c>
      <c r="J12">
        <v>13.5325301971094</v>
      </c>
      <c r="K12">
        <v>234684.07633396701</v>
      </c>
      <c r="M12">
        <f t="shared" si="0"/>
        <v>13.5325301971094</v>
      </c>
      <c r="N12">
        <f t="shared" si="1"/>
        <v>233411.42524668601</v>
      </c>
    </row>
    <row r="13" spans="1:20" x14ac:dyDescent="0.25">
      <c r="A13">
        <v>16.112638920657901</v>
      </c>
      <c r="B13">
        <v>185368.46331907701</v>
      </c>
      <c r="D13">
        <v>16.112638920657901</v>
      </c>
      <c r="E13">
        <v>343340.319991989</v>
      </c>
      <c r="G13">
        <v>16.112638920657901</v>
      </c>
      <c r="H13">
        <v>210630.741161755</v>
      </c>
      <c r="J13">
        <v>16.112638920657901</v>
      </c>
      <c r="K13">
        <v>208731.19805055499</v>
      </c>
      <c r="M13">
        <f t="shared" si="0"/>
        <v>16.112638920657901</v>
      </c>
      <c r="N13">
        <f t="shared" si="1"/>
        <v>209680.96960615501</v>
      </c>
    </row>
    <row r="14" spans="1:20" x14ac:dyDescent="0.25">
      <c r="A14">
        <v>18.964100047397</v>
      </c>
      <c r="B14">
        <v>163803.11832834699</v>
      </c>
      <c r="D14">
        <v>18.964100047397</v>
      </c>
      <c r="E14">
        <v>307976.51570386603</v>
      </c>
      <c r="G14">
        <v>18.964100047397</v>
      </c>
      <c r="H14">
        <v>186365.90918930099</v>
      </c>
      <c r="J14">
        <v>18.964100047397</v>
      </c>
      <c r="K14">
        <v>186460.800671712</v>
      </c>
      <c r="M14">
        <f t="shared" si="0"/>
        <v>18.964100047397</v>
      </c>
      <c r="N14">
        <f t="shared" si="1"/>
        <v>186413.3549305065</v>
      </c>
    </row>
    <row r="15" spans="1:20" x14ac:dyDescent="0.25">
      <c r="A15">
        <v>22.115451958692301</v>
      </c>
      <c r="B15">
        <v>146098.48712934399</v>
      </c>
      <c r="D15">
        <v>22.115451958692301</v>
      </c>
      <c r="E15">
        <v>277962.103431286</v>
      </c>
      <c r="G15">
        <v>22.115451958692301</v>
      </c>
      <c r="H15">
        <v>166369.887814246</v>
      </c>
      <c r="J15">
        <v>22.115451958692301</v>
      </c>
      <c r="K15">
        <v>167183.96259079399</v>
      </c>
      <c r="M15">
        <f t="shared" si="0"/>
        <v>22.115451958692301</v>
      </c>
      <c r="N15">
        <f t="shared" si="1"/>
        <v>166776.92520251998</v>
      </c>
    </row>
    <row r="16" spans="1:20" x14ac:dyDescent="0.25">
      <c r="A16">
        <v>25.598234443677999</v>
      </c>
      <c r="B16">
        <v>131093.29261161899</v>
      </c>
      <c r="D16">
        <v>25.598234443677999</v>
      </c>
      <c r="E16">
        <v>251758.835763879</v>
      </c>
      <c r="G16">
        <v>25.598234443677999</v>
      </c>
      <c r="H16">
        <v>149343.638012918</v>
      </c>
      <c r="J16">
        <v>25.598234443677999</v>
      </c>
      <c r="K16">
        <v>150361.570185669</v>
      </c>
      <c r="M16">
        <f t="shared" si="0"/>
        <v>25.598234443677999</v>
      </c>
      <c r="N16">
        <f t="shared" si="1"/>
        <v>149852.6040992935</v>
      </c>
    </row>
    <row r="17" spans="1:14" x14ac:dyDescent="0.25">
      <c r="A17">
        <v>29.447304360067399</v>
      </c>
      <c r="B17">
        <v>118128.183834544</v>
      </c>
      <c r="D17">
        <v>29.447304360067399</v>
      </c>
      <c r="E17">
        <v>228548.84536308501</v>
      </c>
      <c r="G17">
        <v>29.447304360067399</v>
      </c>
      <c r="H17">
        <v>134564.767680663</v>
      </c>
      <c r="J17">
        <v>29.447304360067399</v>
      </c>
      <c r="K17">
        <v>135581.381647278</v>
      </c>
      <c r="M17">
        <f t="shared" si="0"/>
        <v>29.447304360067399</v>
      </c>
      <c r="N17">
        <f t="shared" si="1"/>
        <v>135073.0746639705</v>
      </c>
    </row>
    <row r="18" spans="1:14" x14ac:dyDescent="0.25">
      <c r="A18">
        <v>33.701184493300801</v>
      </c>
      <c r="B18">
        <v>106780.771537621</v>
      </c>
      <c r="D18">
        <v>33.701184493300801</v>
      </c>
      <c r="E18">
        <v>207799.41784982299</v>
      </c>
      <c r="G18">
        <v>33.701184493300801</v>
      </c>
      <c r="H18">
        <v>121574.959224195</v>
      </c>
      <c r="J18">
        <v>33.701184493300801</v>
      </c>
      <c r="K18">
        <v>122523.99601361599</v>
      </c>
      <c r="M18">
        <f t="shared" si="0"/>
        <v>33.701184493300801</v>
      </c>
      <c r="N18">
        <f t="shared" si="1"/>
        <v>122049.4776189055</v>
      </c>
    </row>
    <row r="19" spans="1:14" x14ac:dyDescent="0.25">
      <c r="A19">
        <v>38.402449105530202</v>
      </c>
      <c r="B19">
        <v>96764.927696296596</v>
      </c>
      <c r="D19">
        <v>38.402449105530202</v>
      </c>
      <c r="E19">
        <v>189113.50616857101</v>
      </c>
      <c r="G19">
        <v>38.402449105530202</v>
      </c>
      <c r="H19">
        <v>110066.747050545</v>
      </c>
      <c r="J19">
        <v>38.402449105530202</v>
      </c>
      <c r="K19">
        <v>110935.29480719801</v>
      </c>
      <c r="M19">
        <f t="shared" si="0"/>
        <v>38.402449105530202</v>
      </c>
      <c r="N19">
        <f t="shared" si="1"/>
        <v>110501.0209288715</v>
      </c>
    </row>
    <row r="20" spans="1:14" x14ac:dyDescent="0.25">
      <c r="A20">
        <v>43.598150033144201</v>
      </c>
      <c r="B20">
        <v>87867.306328556893</v>
      </c>
      <c r="D20">
        <v>43.598150033144201</v>
      </c>
      <c r="E20">
        <v>172152.82298828001</v>
      </c>
      <c r="G20">
        <v>43.598150033144201</v>
      </c>
      <c r="H20">
        <v>99808.726559595103</v>
      </c>
      <c r="J20">
        <v>43.598150033144201</v>
      </c>
      <c r="K20">
        <v>100609.344199285</v>
      </c>
      <c r="M20">
        <f t="shared" si="0"/>
        <v>43.598150033144201</v>
      </c>
      <c r="N20">
        <f t="shared" si="1"/>
        <v>100209.03537944006</v>
      </c>
    </row>
    <row r="21" spans="1:14" x14ac:dyDescent="0.25">
      <c r="A21">
        <v>49.340287597362</v>
      </c>
      <c r="B21">
        <v>79921.460062877202</v>
      </c>
      <c r="D21">
        <v>49.340287597362</v>
      </c>
      <c r="E21">
        <v>156668.26738862501</v>
      </c>
      <c r="G21">
        <v>49.340287597362</v>
      </c>
      <c r="H21">
        <v>90625.470589912205</v>
      </c>
      <c r="J21">
        <v>49.340287597362</v>
      </c>
      <c r="K21">
        <v>91377.720272803199</v>
      </c>
      <c r="M21">
        <f t="shared" si="0"/>
        <v>49.340287597362</v>
      </c>
      <c r="N21">
        <f t="shared" si="1"/>
        <v>91001.595431357709</v>
      </c>
    </row>
    <row r="22" spans="1:14" x14ac:dyDescent="0.25">
      <c r="A22">
        <v>55.686331040925197</v>
      </c>
      <c r="B22">
        <v>72796.443839758605</v>
      </c>
      <c r="D22">
        <v>55.686331040925197</v>
      </c>
      <c r="E22">
        <v>142421.337567532</v>
      </c>
      <c r="G22">
        <v>55.686331040925197</v>
      </c>
      <c r="H22">
        <v>82385.911805842799</v>
      </c>
      <c r="J22">
        <v>55.686331040925197</v>
      </c>
      <c r="K22">
        <v>83101.516239456294</v>
      </c>
      <c r="M22">
        <f t="shared" si="0"/>
        <v>55.686331040925197</v>
      </c>
      <c r="N22">
        <f t="shared" si="1"/>
        <v>82743.714022649539</v>
      </c>
    </row>
    <row r="23" spans="1:14" x14ac:dyDescent="0.25">
      <c r="A23">
        <v>62.699793699595801</v>
      </c>
      <c r="B23">
        <v>66392.604681896599</v>
      </c>
      <c r="D23">
        <v>62.699793699595801</v>
      </c>
      <c r="E23">
        <v>129298.290145441</v>
      </c>
      <c r="G23">
        <v>62.699793699595801</v>
      </c>
      <c r="H23">
        <v>74974.645687962606</v>
      </c>
      <c r="J23">
        <v>62.699793699595801</v>
      </c>
      <c r="K23">
        <v>75664.787819752499</v>
      </c>
      <c r="M23">
        <f t="shared" si="0"/>
        <v>62.699793699595801</v>
      </c>
      <c r="N23">
        <f t="shared" si="1"/>
        <v>75319.71675385756</v>
      </c>
    </row>
    <row r="24" spans="1:14" x14ac:dyDescent="0.25">
      <c r="A24">
        <v>70.450868664968098</v>
      </c>
      <c r="B24">
        <v>60625.528649594002</v>
      </c>
      <c r="D24">
        <v>70.450868664968098</v>
      </c>
      <c r="E24">
        <v>117205.207287082</v>
      </c>
      <c r="G24">
        <v>70.450868664968098</v>
      </c>
      <c r="H24">
        <v>68292.4091976661</v>
      </c>
      <c r="J24">
        <v>70.450868664968098</v>
      </c>
      <c r="K24">
        <v>68969.238219644802</v>
      </c>
      <c r="M24">
        <f t="shared" si="0"/>
        <v>70.450868664968098</v>
      </c>
      <c r="N24">
        <f t="shared" si="1"/>
        <v>68630.823708655458</v>
      </c>
    </row>
    <row r="25" spans="1:14" x14ac:dyDescent="0.25">
      <c r="A25">
        <v>79.017131300521797</v>
      </c>
      <c r="B25">
        <v>55422.119644716797</v>
      </c>
      <c r="D25">
        <v>79.017131300521797</v>
      </c>
      <c r="E25">
        <v>106069.395638096</v>
      </c>
      <c r="G25">
        <v>79.017131300521797</v>
      </c>
      <c r="H25">
        <v>62259.837388191503</v>
      </c>
      <c r="J25">
        <v>79.017131300521797</v>
      </c>
      <c r="K25">
        <v>62930.527684357497</v>
      </c>
      <c r="M25">
        <f t="shared" si="0"/>
        <v>79.017131300521797</v>
      </c>
      <c r="N25">
        <f t="shared" si="1"/>
        <v>62595.1825362745</v>
      </c>
    </row>
    <row r="26" spans="1:14" x14ac:dyDescent="0.25">
      <c r="A26">
        <v>88.484315641933904</v>
      </c>
      <c r="B26">
        <v>50719.8627953959</v>
      </c>
      <c r="D26">
        <v>88.484315641933904</v>
      </c>
      <c r="E26">
        <v>95828.065298029003</v>
      </c>
      <c r="G26">
        <v>88.484315641933904</v>
      </c>
      <c r="H26">
        <v>56806.897941328003</v>
      </c>
      <c r="J26">
        <v>88.484315641933904</v>
      </c>
      <c r="K26">
        <v>57475.928535865401</v>
      </c>
      <c r="M26">
        <f t="shared" si="0"/>
        <v>88.484315641933904</v>
      </c>
      <c r="N26">
        <f t="shared" si="1"/>
        <v>57141.413238596702</v>
      </c>
    </row>
    <row r="27" spans="1:14" x14ac:dyDescent="0.25">
      <c r="A27">
        <v>98.947172452123596</v>
      </c>
      <c r="B27">
        <v>46464.053644460699</v>
      </c>
      <c r="D27">
        <v>98.947172452123596</v>
      </c>
      <c r="E27">
        <v>86515.072494136795</v>
      </c>
      <c r="G27">
        <v>98.947172452123596</v>
      </c>
      <c r="H27">
        <v>51871.899648544699</v>
      </c>
      <c r="J27">
        <v>98.947172452123596</v>
      </c>
      <c r="K27">
        <v>52542.459344142</v>
      </c>
      <c r="M27">
        <f t="shared" si="0"/>
        <v>98.947172452123596</v>
      </c>
      <c r="N27">
        <f t="shared" si="1"/>
        <v>52207.179496343349</v>
      </c>
    </row>
    <row r="28" spans="1:14" x14ac:dyDescent="0.25">
      <c r="A28">
        <v>110.510417518735</v>
      </c>
      <c r="B28">
        <v>42606.625114558999</v>
      </c>
      <c r="D28">
        <v>110.510417518735</v>
      </c>
      <c r="E28">
        <v>78321.565452418305</v>
      </c>
      <c r="G28">
        <v>110.510417518735</v>
      </c>
      <c r="H28">
        <v>47400.613127884499</v>
      </c>
      <c r="J28">
        <v>110.510417518735</v>
      </c>
      <c r="K28">
        <v>48075.219407045501</v>
      </c>
      <c r="M28">
        <f t="shared" si="0"/>
        <v>110.510417518735</v>
      </c>
      <c r="N28">
        <f t="shared" si="1"/>
        <v>47737.916267465</v>
      </c>
    </row>
    <row r="29" spans="1:14" x14ac:dyDescent="0.25">
      <c r="A29">
        <v>123.28977968493599</v>
      </c>
      <c r="B29">
        <v>39106.197076445402</v>
      </c>
      <c r="D29">
        <v>123.28977968493599</v>
      </c>
      <c r="E29">
        <v>71188.636399227704</v>
      </c>
      <c r="G29">
        <v>123.28977968493599</v>
      </c>
      <c r="H29">
        <v>43344.227376911898</v>
      </c>
      <c r="J29">
        <v>123.28977968493599</v>
      </c>
      <c r="K29">
        <v>44026.019513303203</v>
      </c>
      <c r="M29">
        <f t="shared" si="0"/>
        <v>123.28977968493599</v>
      </c>
      <c r="N29">
        <f t="shared" si="1"/>
        <v>43685.123445107551</v>
      </c>
    </row>
    <row r="30" spans="1:14" x14ac:dyDescent="0.25">
      <c r="A30">
        <v>137.413159102577</v>
      </c>
      <c r="B30">
        <v>35925.353941078203</v>
      </c>
      <c r="D30">
        <v>137.413159102577</v>
      </c>
      <c r="E30">
        <v>64692.655510621298</v>
      </c>
      <c r="G30">
        <v>137.413159102577</v>
      </c>
      <c r="H30">
        <v>39661.730364083</v>
      </c>
      <c r="J30">
        <v>137.413159102577</v>
      </c>
      <c r="K30">
        <v>40352.2390085773</v>
      </c>
      <c r="M30">
        <f t="shared" si="0"/>
        <v>137.413159102577</v>
      </c>
      <c r="N30">
        <f t="shared" si="1"/>
        <v>40006.98468633015</v>
      </c>
    </row>
    <row r="31" spans="1:14" x14ac:dyDescent="0.25">
      <c r="A31">
        <v>153.02190729990201</v>
      </c>
      <c r="B31">
        <v>33031.096218533501</v>
      </c>
      <c r="D31">
        <v>153.02190729990201</v>
      </c>
      <c r="E31">
        <v>58678.219467595998</v>
      </c>
      <c r="G31">
        <v>153.02190729990201</v>
      </c>
      <c r="H31">
        <v>36316.651681105002</v>
      </c>
      <c r="J31">
        <v>153.02190729990201</v>
      </c>
      <c r="K31">
        <v>37015.890077074902</v>
      </c>
      <c r="M31">
        <f t="shared" si="0"/>
        <v>153.02190729990201</v>
      </c>
      <c r="N31">
        <f t="shared" si="1"/>
        <v>36666.270879089949</v>
      </c>
    </row>
    <row r="32" spans="1:14" x14ac:dyDescent="0.25">
      <c r="A32">
        <v>170.272241875151</v>
      </c>
      <c r="B32">
        <v>30395.882421658502</v>
      </c>
      <c r="D32">
        <v>170.272241875151</v>
      </c>
      <c r="E32">
        <v>53129.246814926897</v>
      </c>
      <c r="G32">
        <v>170.272241875151</v>
      </c>
      <c r="H32">
        <v>33275.8884450232</v>
      </c>
      <c r="J32">
        <v>170.272241875151</v>
      </c>
      <c r="K32">
        <v>33982.980669465003</v>
      </c>
      <c r="M32">
        <f t="shared" si="0"/>
        <v>170.272241875151</v>
      </c>
      <c r="N32">
        <f t="shared" si="1"/>
        <v>33629.434557244102</v>
      </c>
    </row>
    <row r="33" spans="1:14" x14ac:dyDescent="0.25">
      <c r="A33">
        <v>189.336809974792</v>
      </c>
      <c r="B33">
        <v>27994.949943583099</v>
      </c>
      <c r="D33">
        <v>189.336809974792</v>
      </c>
      <c r="E33">
        <v>48029.6071354995</v>
      </c>
      <c r="G33">
        <v>189.336809974792</v>
      </c>
      <c r="H33">
        <v>30509.634372644199</v>
      </c>
      <c r="J33">
        <v>189.336809974792</v>
      </c>
      <c r="K33">
        <v>31223.1328915331</v>
      </c>
      <c r="M33">
        <f t="shared" si="0"/>
        <v>189.336809974792</v>
      </c>
      <c r="N33">
        <f t="shared" si="1"/>
        <v>30866.383632088648</v>
      </c>
    </row>
    <row r="34" spans="1:14" x14ac:dyDescent="0.25">
      <c r="A34">
        <v>210.406416204187</v>
      </c>
      <c r="B34">
        <v>25805.425998001701</v>
      </c>
      <c r="D34">
        <v>210.406416204187</v>
      </c>
      <c r="E34">
        <v>43361.762675924598</v>
      </c>
      <c r="G34">
        <v>210.406416204187</v>
      </c>
      <c r="H34">
        <v>27991.030444927699</v>
      </c>
      <c r="J34">
        <v>210.406416204187</v>
      </c>
      <c r="K34">
        <v>28709.261194254799</v>
      </c>
      <c r="M34">
        <f t="shared" si="0"/>
        <v>210.406416204187</v>
      </c>
      <c r="N34">
        <f t="shared" si="1"/>
        <v>28350.145819591249</v>
      </c>
    </row>
    <row r="35" spans="1:14" x14ac:dyDescent="0.25">
      <c r="A35">
        <v>233.69193226421999</v>
      </c>
      <c r="B35">
        <v>23806.266391102701</v>
      </c>
      <c r="D35">
        <v>233.69193226421999</v>
      </c>
      <c r="E35">
        <v>39108.409819436602</v>
      </c>
      <c r="G35">
        <v>233.69193226421999</v>
      </c>
      <c r="H35">
        <v>25697.121138056398</v>
      </c>
      <c r="J35">
        <v>233.69193226421999</v>
      </c>
      <c r="K35">
        <v>26417.17547826</v>
      </c>
      <c r="M35">
        <f t="shared" si="0"/>
        <v>233.69193226421999</v>
      </c>
      <c r="N35">
        <f t="shared" si="1"/>
        <v>26057.148308158197</v>
      </c>
    </row>
    <row r="36" spans="1:14" x14ac:dyDescent="0.25">
      <c r="A36">
        <v>259.42640742615299</v>
      </c>
      <c r="B36">
        <v>21977.732011812099</v>
      </c>
      <c r="D36">
        <v>259.42640742615299</v>
      </c>
      <c r="E36">
        <v>35253.093621156899</v>
      </c>
      <c r="G36">
        <v>259.42640742615299</v>
      </c>
      <c r="H36">
        <v>23607.4826672606</v>
      </c>
      <c r="J36">
        <v>259.42640742615299</v>
      </c>
      <c r="K36">
        <v>24325.1551252916</v>
      </c>
      <c r="M36">
        <f t="shared" si="0"/>
        <v>259.42640742615299</v>
      </c>
      <c r="N36">
        <f t="shared" si="1"/>
        <v>23966.318896276098</v>
      </c>
    </row>
    <row r="37" spans="1:14" x14ac:dyDescent="0.25">
      <c r="A37">
        <v>287.86740096706097</v>
      </c>
      <c r="B37">
        <v>20302.6661184771</v>
      </c>
      <c r="D37">
        <v>287.86740096706097</v>
      </c>
      <c r="E37">
        <v>31776.5092574023</v>
      </c>
      <c r="G37">
        <v>287.86740096706097</v>
      </c>
      <c r="H37">
        <v>21702.929307344799</v>
      </c>
      <c r="J37">
        <v>287.86740096706097</v>
      </c>
      <c r="K37">
        <v>22413.6007026113</v>
      </c>
      <c r="M37">
        <f t="shared" si="0"/>
        <v>287.86740096706097</v>
      </c>
      <c r="N37">
        <f t="shared" si="1"/>
        <v>22058.26500497805</v>
      </c>
    </row>
    <row r="38" spans="1:14" x14ac:dyDescent="0.25">
      <c r="A38">
        <v>319.29955990964902</v>
      </c>
      <c r="B38">
        <v>18766.674673612499</v>
      </c>
      <c r="D38">
        <v>319.29955990964902</v>
      </c>
      <c r="E38">
        <v>28655.972340035201</v>
      </c>
      <c r="G38">
        <v>319.29955990964902</v>
      </c>
      <c r="H38">
        <v>19964.917447584601</v>
      </c>
      <c r="J38">
        <v>319.29955990964902</v>
      </c>
      <c r="K38">
        <v>20664.806456589999</v>
      </c>
      <c r="M38">
        <f t="shared" si="0"/>
        <v>319.29955990964902</v>
      </c>
      <c r="N38">
        <f t="shared" si="1"/>
        <v>20314.8619520873</v>
      </c>
    </row>
    <row r="39" spans="1:14" x14ac:dyDescent="0.25">
      <c r="A39">
        <v>354.03746786532901</v>
      </c>
      <c r="B39">
        <v>17357.141544379901</v>
      </c>
      <c r="D39">
        <v>354.03746786532901</v>
      </c>
      <c r="E39">
        <v>25866.8879116274</v>
      </c>
      <c r="G39">
        <v>354.03746786532901</v>
      </c>
      <c r="H39">
        <v>18376.5134146735</v>
      </c>
      <c r="J39">
        <v>354.03746786532901</v>
      </c>
      <c r="K39">
        <v>19062.785584249799</v>
      </c>
      <c r="M39">
        <f t="shared" si="0"/>
        <v>354.03746786532901</v>
      </c>
      <c r="N39">
        <f t="shared" si="1"/>
        <v>18719.649499461651</v>
      </c>
    </row>
    <row r="40" spans="1:14" x14ac:dyDescent="0.25">
      <c r="A40">
        <v>392.428793492735</v>
      </c>
      <c r="B40">
        <v>16062.501875318399</v>
      </c>
      <c r="D40">
        <v>392.428793492735</v>
      </c>
      <c r="E40">
        <v>23381.943704060501</v>
      </c>
      <c r="G40">
        <v>392.428793492735</v>
      </c>
      <c r="H40">
        <v>16922.700650766699</v>
      </c>
      <c r="J40">
        <v>392.428793492735</v>
      </c>
      <c r="K40">
        <v>17593.186325739</v>
      </c>
      <c r="M40">
        <f t="shared" si="0"/>
        <v>392.428793492735</v>
      </c>
      <c r="N40">
        <f t="shared" si="1"/>
        <v>17257.943488252851</v>
      </c>
    </row>
    <row r="41" spans="1:14" x14ac:dyDescent="0.25">
      <c r="A41">
        <v>434.85777008251699</v>
      </c>
      <c r="B41">
        <v>14872.27838537</v>
      </c>
      <c r="D41">
        <v>434.85777008251699</v>
      </c>
      <c r="E41">
        <v>21173.352865739402</v>
      </c>
      <c r="G41">
        <v>434.85777008251699</v>
      </c>
      <c r="H41">
        <v>15590.6710243493</v>
      </c>
      <c r="J41">
        <v>434.85777008251699</v>
      </c>
      <c r="K41">
        <v>16243.240861087401</v>
      </c>
      <c r="M41">
        <f t="shared" si="0"/>
        <v>434.85777008251699</v>
      </c>
      <c r="N41">
        <f t="shared" si="1"/>
        <v>15916.95594271835</v>
      </c>
    </row>
    <row r="42" spans="1:14" x14ac:dyDescent="0.25">
      <c r="A42">
        <v>481.74904109325701</v>
      </c>
      <c r="B42">
        <v>13777.0636332743</v>
      </c>
      <c r="D42">
        <v>481.74904109325701</v>
      </c>
      <c r="E42">
        <v>19213.3957765206</v>
      </c>
      <c r="G42">
        <v>481.74904109325701</v>
      </c>
      <c r="H42">
        <v>14370.9100694315</v>
      </c>
      <c r="J42">
        <v>481.74904109325701</v>
      </c>
      <c r="K42">
        <v>15001.683873390301</v>
      </c>
      <c r="M42">
        <f t="shared" si="0"/>
        <v>481.74904109325701</v>
      </c>
      <c r="N42">
        <f t="shared" si="1"/>
        <v>14686.2969714109</v>
      </c>
    </row>
    <row r="43" spans="1:14" x14ac:dyDescent="0.25">
      <c r="A43">
        <v>533.57191012592898</v>
      </c>
      <c r="B43">
        <v>12768.6073922169</v>
      </c>
      <c r="D43">
        <v>533.57191012592898</v>
      </c>
      <c r="E43">
        <v>17474.5132960101</v>
      </c>
      <c r="G43">
        <v>533.57191012592898</v>
      </c>
      <c r="H43">
        <v>13258.578241077101</v>
      </c>
      <c r="J43">
        <v>533.57191012592898</v>
      </c>
      <c r="K43">
        <v>13858.740117949999</v>
      </c>
      <c r="M43">
        <f t="shared" si="0"/>
        <v>533.57191012592898</v>
      </c>
      <c r="N43">
        <f t="shared" si="1"/>
        <v>13558.65917951355</v>
      </c>
    </row>
    <row r="44" spans="1:14" x14ac:dyDescent="0.25">
      <c r="A44">
        <v>590.845037872082</v>
      </c>
      <c r="B44">
        <v>11839.481216407799</v>
      </c>
      <c r="D44">
        <v>590.845037872082</v>
      </c>
      <c r="E44">
        <v>15926.518696632</v>
      </c>
      <c r="G44">
        <v>590.845037872082</v>
      </c>
      <c r="H44">
        <v>12245.0905000451</v>
      </c>
      <c r="J44">
        <v>590.845037872082</v>
      </c>
      <c r="K44">
        <v>12805.825195637501</v>
      </c>
      <c r="M44">
        <f t="shared" si="0"/>
        <v>590.845037872082</v>
      </c>
      <c r="N44">
        <f t="shared" si="1"/>
        <v>12525.4578478413</v>
      </c>
    </row>
    <row r="45" spans="1:14" x14ac:dyDescent="0.25">
      <c r="A45">
        <v>654.14163304436204</v>
      </c>
      <c r="B45">
        <v>10981.073037890699</v>
      </c>
      <c r="D45">
        <v>654.14163304436204</v>
      </c>
      <c r="E45">
        <v>14521.4978700015</v>
      </c>
      <c r="G45">
        <v>654.14163304436204</v>
      </c>
      <c r="H45">
        <v>11311.507943291999</v>
      </c>
      <c r="J45">
        <v>654.14163304436204</v>
      </c>
      <c r="K45">
        <v>11835.454434152</v>
      </c>
      <c r="M45">
        <f t="shared" si="0"/>
        <v>654.14163304436204</v>
      </c>
      <c r="N45">
        <f t="shared" si="1"/>
        <v>11573.481188721998</v>
      </c>
    </row>
    <row r="46" spans="1:14" x14ac:dyDescent="0.25">
      <c r="A46">
        <v>724.095189241973</v>
      </c>
      <c r="B46">
        <v>10178.130926783801</v>
      </c>
      <c r="D46">
        <v>724.095189241973</v>
      </c>
      <c r="E46">
        <v>13192.2826862944</v>
      </c>
      <c r="G46">
        <v>724.095189241973</v>
      </c>
      <c r="H46">
        <v>10446.4520160663</v>
      </c>
      <c r="J46">
        <v>724.095189241973</v>
      </c>
      <c r="K46">
        <v>10940.7120683912</v>
      </c>
      <c r="M46">
        <f t="shared" si="0"/>
        <v>724.095189241973</v>
      </c>
      <c r="N46">
        <f t="shared" si="1"/>
        <v>10693.582042228751</v>
      </c>
    </row>
    <row r="47" spans="1:14" x14ac:dyDescent="0.25">
      <c r="A47">
        <v>801.40582516754398</v>
      </c>
      <c r="B47">
        <v>9406.2615379586096</v>
      </c>
      <c r="D47">
        <v>801.40582516754398</v>
      </c>
      <c r="E47">
        <v>11917.591276032301</v>
      </c>
      <c r="G47">
        <v>801.40582516754398</v>
      </c>
      <c r="H47">
        <v>9645.4416805020792</v>
      </c>
      <c r="J47">
        <v>801.40582516754398</v>
      </c>
      <c r="K47">
        <v>10115.200113270699</v>
      </c>
      <c r="M47">
        <f t="shared" si="0"/>
        <v>801.40582516754398</v>
      </c>
      <c r="N47">
        <f t="shared" si="1"/>
        <v>9880.3208968863892</v>
      </c>
    </row>
    <row r="48" spans="1:14" x14ac:dyDescent="0.25">
      <c r="A48">
        <v>886.84729165041801</v>
      </c>
      <c r="B48">
        <v>8637.9646878869808</v>
      </c>
      <c r="D48">
        <v>886.84729165041801</v>
      </c>
      <c r="E48">
        <v>10698.2703001791</v>
      </c>
      <c r="G48">
        <v>886.84729165041801</v>
      </c>
      <c r="H48">
        <v>8904.95833519591</v>
      </c>
      <c r="J48">
        <v>886.84729165041801</v>
      </c>
      <c r="K48">
        <v>9352.2363264938995</v>
      </c>
      <c r="M48">
        <f t="shared" si="0"/>
        <v>886.84729165041801</v>
      </c>
      <c r="N48">
        <f t="shared" si="1"/>
        <v>9128.5973308449047</v>
      </c>
    </row>
    <row r="49" spans="1:14" x14ac:dyDescent="0.25">
      <c r="A49">
        <v>981.27471560502602</v>
      </c>
      <c r="B49">
        <v>7858.5097473428996</v>
      </c>
      <c r="D49">
        <v>981.27471560502602</v>
      </c>
      <c r="E49">
        <v>9441.4853373795595</v>
      </c>
      <c r="G49">
        <v>981.27471560502602</v>
      </c>
      <c r="H49">
        <v>8221.5335344093401</v>
      </c>
      <c r="J49">
        <v>981.27471560502602</v>
      </c>
      <c r="K49">
        <v>8645.4211910774593</v>
      </c>
      <c r="M49">
        <f t="shared" si="0"/>
        <v>981.27471560502602</v>
      </c>
      <c r="N49">
        <f t="shared" si="1"/>
        <v>8433.4773627434006</v>
      </c>
    </row>
    <row r="50" spans="1:14" x14ac:dyDescent="0.25">
      <c r="A50">
        <v>1085.6331584284601</v>
      </c>
      <c r="B50">
        <v>7088.8573517866998</v>
      </c>
      <c r="D50">
        <v>1085.6331584284601</v>
      </c>
      <c r="E50">
        <v>8018.1638277287302</v>
      </c>
      <c r="G50">
        <v>1085.6331584284601</v>
      </c>
      <c r="H50">
        <v>7591.2411981350097</v>
      </c>
      <c r="J50">
        <v>1085.6331584284601</v>
      </c>
      <c r="K50">
        <v>7987.8650570868804</v>
      </c>
      <c r="M50">
        <f t="shared" si="0"/>
        <v>1085.6331584284601</v>
      </c>
      <c r="N50">
        <f t="shared" si="1"/>
        <v>7789.553127610945</v>
      </c>
    </row>
    <row r="51" spans="1:14" x14ac:dyDescent="0.25">
      <c r="A51">
        <v>1200.96707449258</v>
      </c>
      <c r="B51">
        <v>6343.3005643555698</v>
      </c>
      <c r="D51">
        <v>1200.96707449258</v>
      </c>
      <c r="E51">
        <v>6594.1458259193796</v>
      </c>
      <c r="G51">
        <v>1200.96707449258</v>
      </c>
      <c r="H51">
        <v>7007.20636702515</v>
      </c>
      <c r="J51">
        <v>1200.96707449258</v>
      </c>
      <c r="K51">
        <v>7373.8460741568697</v>
      </c>
      <c r="M51">
        <f t="shared" si="0"/>
        <v>1200.96707449258</v>
      </c>
      <c r="N51">
        <f t="shared" si="1"/>
        <v>7190.5262205910094</v>
      </c>
    </row>
    <row r="52" spans="1:14" x14ac:dyDescent="0.25">
      <c r="A52">
        <v>1328.4307643944201</v>
      </c>
      <c r="B52">
        <v>5621.9608115052197</v>
      </c>
      <c r="D52">
        <v>1328.4307643944201</v>
      </c>
      <c r="E52">
        <v>5287.6289611230304</v>
      </c>
      <c r="G52">
        <v>1328.4307643944201</v>
      </c>
      <c r="H52">
        <v>6457.2309151119698</v>
      </c>
      <c r="J52">
        <v>1328.4307643944201</v>
      </c>
      <c r="K52">
        <v>6796.8074900908696</v>
      </c>
      <c r="M52">
        <f t="shared" si="0"/>
        <v>1328.4307643944201</v>
      </c>
      <c r="N52">
        <f t="shared" si="1"/>
        <v>6627.0192026014192</v>
      </c>
    </row>
    <row r="53" spans="1:14" x14ac:dyDescent="0.25">
      <c r="A53">
        <v>1469.29992758455</v>
      </c>
      <c r="B53">
        <v>4927.8467679181904</v>
      </c>
      <c r="D53">
        <v>1469.29992758455</v>
      </c>
      <c r="E53">
        <v>4118.0728514713201</v>
      </c>
      <c r="G53">
        <v>1469.29992758455</v>
      </c>
      <c r="H53">
        <v>5923.8629255630403</v>
      </c>
      <c r="J53">
        <v>1469.29992758455</v>
      </c>
      <c r="K53">
        <v>6251.7291500747597</v>
      </c>
      <c r="M53">
        <f t="shared" si="0"/>
        <v>1469.29992758455</v>
      </c>
      <c r="N53">
        <f t="shared" si="1"/>
        <v>6087.7960378189</v>
      </c>
    </row>
    <row r="54" spans="1:14" x14ac:dyDescent="0.25">
      <c r="A54">
        <v>1624.98442999593</v>
      </c>
      <c r="B54">
        <v>4241.0710648719996</v>
      </c>
      <c r="D54">
        <v>1624.98442999593</v>
      </c>
      <c r="E54">
        <v>3129.6975286188699</v>
      </c>
      <c r="G54">
        <v>1624.98442999593</v>
      </c>
      <c r="H54">
        <v>5391.6655176720096</v>
      </c>
      <c r="J54">
        <v>1624.98442999593</v>
      </c>
      <c r="K54">
        <v>5730.7023860549798</v>
      </c>
      <c r="M54">
        <f t="shared" si="0"/>
        <v>1624.98442999593</v>
      </c>
      <c r="N54">
        <f t="shared" si="1"/>
        <v>5561.1839518634952</v>
      </c>
    </row>
    <row r="55" spans="1:14" x14ac:dyDescent="0.25">
      <c r="A55">
        <v>1797.04241445606</v>
      </c>
      <c r="B55">
        <v>3525.6490556147201</v>
      </c>
      <c r="D55">
        <v>1797.04241445606</v>
      </c>
      <c r="E55">
        <v>2350.3079267592102</v>
      </c>
      <c r="G55">
        <v>1797.04241445606</v>
      </c>
      <c r="H55">
        <v>4870.4840072037696</v>
      </c>
      <c r="J55">
        <v>1797.04241445606</v>
      </c>
      <c r="K55">
        <v>5229.6075637796603</v>
      </c>
      <c r="M55">
        <f t="shared" si="0"/>
        <v>1797.04241445606</v>
      </c>
      <c r="N55">
        <f t="shared" si="1"/>
        <v>5050.0457854917149</v>
      </c>
    </row>
    <row r="56" spans="1:14" x14ac:dyDescent="0.25">
      <c r="A56">
        <v>1987.1958951041199</v>
      </c>
      <c r="B56">
        <v>2845.2710103214899</v>
      </c>
      <c r="D56">
        <v>1987.1958951041199</v>
      </c>
      <c r="E56">
        <v>1779.85023419307</v>
      </c>
      <c r="G56">
        <v>1987.1958951041199</v>
      </c>
      <c r="H56">
        <v>4370.3997980404201</v>
      </c>
      <c r="J56">
        <v>1987.1958951041199</v>
      </c>
      <c r="K56">
        <v>4739.1943139959003</v>
      </c>
      <c r="M56">
        <f t="shared" si="0"/>
        <v>1987.1958951041199</v>
      </c>
      <c r="N56">
        <f t="shared" si="1"/>
        <v>4554.7970560181602</v>
      </c>
    </row>
    <row r="57" spans="1:14" x14ac:dyDescent="0.25">
      <c r="A57">
        <v>2197.3479918872099</v>
      </c>
      <c r="B57">
        <v>2242.80140973179</v>
      </c>
      <c r="D57">
        <v>2197.3479918872099</v>
      </c>
      <c r="E57">
        <v>1382.67915891044</v>
      </c>
      <c r="G57">
        <v>2197.3479918872099</v>
      </c>
      <c r="H57">
        <v>3894.2642014585399</v>
      </c>
      <c r="J57">
        <v>2197.3479918872099</v>
      </c>
      <c r="K57">
        <v>4259.17870183175</v>
      </c>
      <c r="M57">
        <f t="shared" si="0"/>
        <v>2197.3479918872099</v>
      </c>
      <c r="N57">
        <f t="shared" si="1"/>
        <v>4076.721451645145</v>
      </c>
    </row>
    <row r="58" spans="1:14" x14ac:dyDescent="0.25">
      <c r="A58">
        <v>2429.6019776244998</v>
      </c>
      <c r="B58">
        <v>1731.7476757844299</v>
      </c>
      <c r="D58">
        <v>2429.6019776244998</v>
      </c>
      <c r="E58">
        <v>1109.4547164139999</v>
      </c>
      <c r="G58">
        <v>2429.6019776244998</v>
      </c>
      <c r="H58">
        <v>3445.3656053058698</v>
      </c>
      <c r="J58">
        <v>2429.6019776244998</v>
      </c>
      <c r="K58">
        <v>3780.3954614725299</v>
      </c>
      <c r="M58">
        <f t="shared" si="0"/>
        <v>2429.6019776244998</v>
      </c>
      <c r="N58">
        <f t="shared" si="1"/>
        <v>3612.8805333891996</v>
      </c>
    </row>
    <row r="59" spans="1:14" x14ac:dyDescent="0.25">
      <c r="A59">
        <v>2686.2823282685099</v>
      </c>
      <c r="B59">
        <v>1307.6010701397199</v>
      </c>
      <c r="D59">
        <v>2686.2823282685099</v>
      </c>
      <c r="E59">
        <v>907.00536315069303</v>
      </c>
      <c r="G59">
        <v>2686.2823282685099</v>
      </c>
      <c r="H59">
        <v>3018.0267674219899</v>
      </c>
      <c r="J59">
        <v>2686.2823282685099</v>
      </c>
      <c r="K59">
        <v>3309.6359505217702</v>
      </c>
      <c r="M59">
        <f t="shared" si="0"/>
        <v>2686.2823282685099</v>
      </c>
      <c r="N59">
        <f t="shared" si="1"/>
        <v>3163.83135897188</v>
      </c>
    </row>
    <row r="60" spans="1:14" x14ac:dyDescent="0.25">
      <c r="A60">
        <v>2969.9579870417301</v>
      </c>
      <c r="B60">
        <v>972.57493440104895</v>
      </c>
      <c r="D60">
        <v>2969.9579870417301</v>
      </c>
      <c r="E60">
        <v>747.709438131556</v>
      </c>
      <c r="G60">
        <v>2969.9579870417301</v>
      </c>
      <c r="H60">
        <v>2575.5324008359098</v>
      </c>
      <c r="J60">
        <v>2969.9579870417301</v>
      </c>
      <c r="K60">
        <v>2839.2071544404598</v>
      </c>
      <c r="M60">
        <f t="shared" si="0"/>
        <v>2969.9579870417301</v>
      </c>
      <c r="N60">
        <f t="shared" si="1"/>
        <v>2707.369777638185</v>
      </c>
    </row>
    <row r="61" spans="1:14" x14ac:dyDescent="0.25">
      <c r="A61">
        <v>3283.4680752838499</v>
      </c>
      <c r="B61">
        <v>711.55649090895304</v>
      </c>
      <c r="D61">
        <v>3283.4680752838499</v>
      </c>
      <c r="E61">
        <v>620.82150038085695</v>
      </c>
      <c r="G61">
        <v>3283.4680752838499</v>
      </c>
      <c r="H61">
        <v>2099.8299503876701</v>
      </c>
      <c r="J61">
        <v>3283.4680752838499</v>
      </c>
      <c r="K61">
        <v>2383.1951508092802</v>
      </c>
      <c r="M61">
        <f t="shared" si="0"/>
        <v>3283.4680752838499</v>
      </c>
      <c r="N61">
        <f t="shared" si="1"/>
        <v>2241.5125505984752</v>
      </c>
    </row>
    <row r="62" spans="1:14" x14ac:dyDescent="0.25">
      <c r="A62">
        <v>3629.9503073323599</v>
      </c>
      <c r="B62">
        <v>523.88393460389705</v>
      </c>
      <c r="D62">
        <v>3629.9503073323599</v>
      </c>
      <c r="E62">
        <v>516.83026869585694</v>
      </c>
      <c r="G62">
        <v>3629.9503073323599</v>
      </c>
      <c r="H62">
        <v>1660.0904196916599</v>
      </c>
      <c r="J62">
        <v>3629.9503073323599</v>
      </c>
      <c r="K62">
        <v>1949.4793435635499</v>
      </c>
      <c r="M62">
        <f t="shared" si="0"/>
        <v>3629.9503073323599</v>
      </c>
      <c r="N62">
        <f t="shared" si="1"/>
        <v>1804.784881627605</v>
      </c>
    </row>
    <row r="63" spans="1:14" x14ac:dyDescent="0.25">
      <c r="A63">
        <v>4012.8723938223102</v>
      </c>
      <c r="B63">
        <v>393.03569830441398</v>
      </c>
      <c r="D63">
        <v>4012.8723938223102</v>
      </c>
      <c r="E63">
        <v>432.51106818820398</v>
      </c>
      <c r="G63">
        <v>4012.8723938223102</v>
      </c>
      <c r="H63">
        <v>1284.2948709996899</v>
      </c>
      <c r="J63">
        <v>4012.8723938223102</v>
      </c>
      <c r="K63">
        <v>1544.0945838349501</v>
      </c>
      <c r="M63">
        <f t="shared" si="0"/>
        <v>4012.8723938223102</v>
      </c>
      <c r="N63">
        <f t="shared" si="1"/>
        <v>1414.1947274173199</v>
      </c>
    </row>
    <row r="64" spans="1:14" x14ac:dyDescent="0.25">
      <c r="A64">
        <v>4436.0667476998597</v>
      </c>
      <c r="B64">
        <v>295.60935751532799</v>
      </c>
      <c r="D64">
        <v>4436.0667476998597</v>
      </c>
      <c r="E64">
        <v>362.82622099916898</v>
      </c>
      <c r="G64">
        <v>4436.0667476998597</v>
      </c>
      <c r="H64">
        <v>970.94215116261898</v>
      </c>
      <c r="J64">
        <v>4436.0667476998597</v>
      </c>
      <c r="K64">
        <v>1210.1648302286501</v>
      </c>
      <c r="M64">
        <f t="shared" si="0"/>
        <v>4436.0667476998597</v>
      </c>
      <c r="N64">
        <f t="shared" si="1"/>
        <v>1090.5534906956345</v>
      </c>
    </row>
    <row r="65" spans="1:14" x14ac:dyDescent="0.25">
      <c r="A65">
        <v>4903.7688402991298</v>
      </c>
      <c r="B65">
        <v>223.31725770055601</v>
      </c>
      <c r="D65">
        <v>4903.7688402991298</v>
      </c>
      <c r="E65">
        <v>295.98264677629498</v>
      </c>
      <c r="G65">
        <v>4903.7688402991298</v>
      </c>
      <c r="H65">
        <v>720.12070338821798</v>
      </c>
      <c r="J65">
        <v>4903.7688402991298</v>
      </c>
      <c r="K65">
        <v>909.14343922449495</v>
      </c>
      <c r="M65">
        <f t="shared" si="0"/>
        <v>4903.7688402991298</v>
      </c>
      <c r="N65">
        <f t="shared" si="1"/>
        <v>814.63207130635647</v>
      </c>
    </row>
    <row r="66" spans="1:14" x14ac:dyDescent="0.25">
      <c r="A66">
        <v>5420.6595913629899</v>
      </c>
      <c r="B66">
        <v>168.639065144721</v>
      </c>
      <c r="D66">
        <v>5420.6595913629899</v>
      </c>
      <c r="E66">
        <v>252.07655261372099</v>
      </c>
      <c r="G66">
        <v>5420.6595913629899</v>
      </c>
      <c r="H66">
        <v>530.952284660852</v>
      </c>
      <c r="J66">
        <v>5420.6595913629899</v>
      </c>
      <c r="K66">
        <v>697.76009038413395</v>
      </c>
      <c r="M66">
        <f t="shared" si="0"/>
        <v>5420.6595913629899</v>
      </c>
      <c r="N66">
        <f t="shared" si="1"/>
        <v>614.35618752249297</v>
      </c>
    </row>
    <row r="67" spans="1:14" x14ac:dyDescent="0.25">
      <c r="A67">
        <v>5991.9122172610296</v>
      </c>
      <c r="B67">
        <v>128.054679087751</v>
      </c>
      <c r="D67">
        <v>5991.9122172610296</v>
      </c>
      <c r="E67">
        <v>211.97306441852999</v>
      </c>
      <c r="G67">
        <v>5991.9122172610296</v>
      </c>
      <c r="H67">
        <v>396.76821965642603</v>
      </c>
      <c r="J67">
        <v>5991.9122172610296</v>
      </c>
      <c r="K67">
        <v>522.28075061287996</v>
      </c>
      <c r="M67">
        <f t="shared" si="0"/>
        <v>5991.9122172610296</v>
      </c>
      <c r="N67">
        <f t="shared" si="1"/>
        <v>459.52448513465299</v>
      </c>
    </row>
    <row r="68" spans="1:14" x14ac:dyDescent="0.25">
      <c r="A68">
        <v>6623.2440062778896</v>
      </c>
      <c r="B68">
        <v>96.088713088158698</v>
      </c>
      <c r="D68">
        <v>6623.2440062778896</v>
      </c>
      <c r="E68">
        <v>171.78489308916099</v>
      </c>
      <c r="G68">
        <v>6623.2440062778896</v>
      </c>
      <c r="H68">
        <v>304.79363288872503</v>
      </c>
      <c r="J68">
        <v>6623.2440062778896</v>
      </c>
      <c r="K68">
        <v>393.16692477391598</v>
      </c>
      <c r="M68">
        <f t="shared" si="0"/>
        <v>6623.2440062778896</v>
      </c>
      <c r="N68">
        <f t="shared" si="1"/>
        <v>348.9802788313205</v>
      </c>
    </row>
    <row r="69" spans="1:14" x14ac:dyDescent="0.25">
      <c r="A69">
        <v>7320.9735391559998</v>
      </c>
      <c r="B69">
        <v>70.445536831789596</v>
      </c>
      <c r="D69">
        <v>7320.9735391559998</v>
      </c>
      <c r="E69">
        <v>145.03130678730801</v>
      </c>
      <c r="G69">
        <v>7320.9735391559998</v>
      </c>
      <c r="H69">
        <v>247.98354525724699</v>
      </c>
      <c r="J69">
        <v>7320.9735391559998</v>
      </c>
      <c r="K69">
        <v>303.260291169786</v>
      </c>
      <c r="M69">
        <f t="shared" ref="M69:M87" si="2">J69</f>
        <v>7320.9735391559998</v>
      </c>
      <c r="N69">
        <f t="shared" ref="N69:N87" si="3">AVERAGE(H69,K69)</f>
        <v>275.62191821351649</v>
      </c>
    </row>
    <row r="70" spans="1:14" x14ac:dyDescent="0.25">
      <c r="A70">
        <v>8092.0839275753797</v>
      </c>
      <c r="B70">
        <v>50.673892139562398</v>
      </c>
      <c r="D70">
        <v>8092.0839275753797</v>
      </c>
      <c r="E70">
        <v>118.046482545879</v>
      </c>
      <c r="G70">
        <v>8092.0839275753797</v>
      </c>
      <c r="H70">
        <v>200.99692364442399</v>
      </c>
      <c r="J70">
        <v>8092.0839275753797</v>
      </c>
      <c r="K70">
        <v>240.48533849673001</v>
      </c>
      <c r="M70">
        <f t="shared" si="2"/>
        <v>8092.0839275753797</v>
      </c>
      <c r="N70">
        <f t="shared" si="3"/>
        <v>220.74113107057701</v>
      </c>
    </row>
    <row r="71" spans="1:14" x14ac:dyDescent="0.25">
      <c r="A71">
        <v>8944.2927034825207</v>
      </c>
      <c r="B71">
        <v>37.596824254137999</v>
      </c>
      <c r="D71">
        <v>8944.2927034825207</v>
      </c>
      <c r="E71">
        <v>99.207933781899897</v>
      </c>
      <c r="G71">
        <v>8944.2927034825207</v>
      </c>
      <c r="H71">
        <v>161.38741518034499</v>
      </c>
      <c r="J71">
        <v>8944.2927034825207</v>
      </c>
      <c r="K71">
        <v>191.331756674144</v>
      </c>
      <c r="M71">
        <f t="shared" si="2"/>
        <v>8944.2927034825207</v>
      </c>
      <c r="N71">
        <f t="shared" si="3"/>
        <v>176.3595859272445</v>
      </c>
    </row>
    <row r="72" spans="1:14" x14ac:dyDescent="0.25">
      <c r="A72">
        <v>9886.1290587439307</v>
      </c>
      <c r="B72">
        <v>26.126469008651402</v>
      </c>
      <c r="D72">
        <v>9886.1290587439307</v>
      </c>
      <c r="E72">
        <v>80.718066325806106</v>
      </c>
      <c r="G72">
        <v>9886.1290587439307</v>
      </c>
      <c r="H72">
        <v>129.27763969613801</v>
      </c>
      <c r="J72">
        <v>9886.1290587439307</v>
      </c>
      <c r="K72">
        <v>152.59901725055099</v>
      </c>
      <c r="M72">
        <f t="shared" si="2"/>
        <v>9886.1290587439307</v>
      </c>
      <c r="N72">
        <f t="shared" si="3"/>
        <v>140.93832847334448</v>
      </c>
    </row>
    <row r="73" spans="1:14" x14ac:dyDescent="0.25">
      <c r="A73">
        <v>10927.0192081652</v>
      </c>
      <c r="B73">
        <v>17.043422678841701</v>
      </c>
      <c r="D73">
        <v>10927.0192081652</v>
      </c>
      <c r="E73">
        <v>66.683665255676701</v>
      </c>
      <c r="G73">
        <v>10927.0192081652</v>
      </c>
      <c r="H73">
        <v>99.409899524435104</v>
      </c>
      <c r="J73">
        <v>10927.0192081652</v>
      </c>
      <c r="K73">
        <v>120.731881893945</v>
      </c>
      <c r="M73">
        <f t="shared" si="2"/>
        <v>10927.0192081652</v>
      </c>
      <c r="N73">
        <f t="shared" si="3"/>
        <v>110.07089070919005</v>
      </c>
    </row>
    <row r="74" spans="1:14" x14ac:dyDescent="0.25">
      <c r="A74">
        <v>12077.380730217001</v>
      </c>
      <c r="B74">
        <v>10.453116885404601</v>
      </c>
      <c r="D74">
        <v>12077.380730217001</v>
      </c>
      <c r="E74">
        <v>55.150306984686097</v>
      </c>
      <c r="G74">
        <v>12077.380730217001</v>
      </c>
      <c r="H74">
        <v>83.6045475668937</v>
      </c>
      <c r="J74">
        <v>12077.380730217001</v>
      </c>
      <c r="K74">
        <v>96.979484122068996</v>
      </c>
      <c r="M74">
        <f t="shared" si="2"/>
        <v>12077.380730217001</v>
      </c>
      <c r="N74">
        <f t="shared" si="3"/>
        <v>90.292015844481341</v>
      </c>
    </row>
    <row r="75" spans="1:14" x14ac:dyDescent="0.25">
      <c r="A75">
        <v>0</v>
      </c>
      <c r="B75">
        <v>0</v>
      </c>
      <c r="D75">
        <v>13348.7268296619</v>
      </c>
      <c r="E75">
        <v>44.325998828942197</v>
      </c>
      <c r="G75">
        <v>13348.7268296619</v>
      </c>
      <c r="H75">
        <v>65.902429083784696</v>
      </c>
      <c r="J75">
        <v>13348.7268296619</v>
      </c>
      <c r="K75">
        <v>77.106442528726006</v>
      </c>
      <c r="M75">
        <f t="shared" si="2"/>
        <v>13348.7268296619</v>
      </c>
      <c r="N75">
        <f t="shared" si="3"/>
        <v>71.504435806255344</v>
      </c>
    </row>
    <row r="76" spans="1:14" x14ac:dyDescent="0.25">
      <c r="A76">
        <v>0</v>
      </c>
      <c r="B76">
        <v>0</v>
      </c>
      <c r="D76">
        <v>14753.781565577299</v>
      </c>
      <c r="E76">
        <v>37.1581687885515</v>
      </c>
      <c r="G76">
        <v>14753.781565577299</v>
      </c>
      <c r="H76">
        <v>45.419478188844003</v>
      </c>
      <c r="J76">
        <v>14753.781565577299</v>
      </c>
      <c r="K76">
        <v>60.8877446116852</v>
      </c>
      <c r="M76">
        <f t="shared" si="2"/>
        <v>14753.781565577299</v>
      </c>
      <c r="N76">
        <f t="shared" si="3"/>
        <v>53.153611400264602</v>
      </c>
    </row>
    <row r="77" spans="1:14" x14ac:dyDescent="0.25">
      <c r="A77">
        <v>0</v>
      </c>
      <c r="B77">
        <v>0</v>
      </c>
      <c r="D77">
        <v>16306.607198015499</v>
      </c>
      <c r="E77">
        <v>30.332011177695399</v>
      </c>
      <c r="G77">
        <v>16306.607198015499</v>
      </c>
      <c r="H77">
        <v>44.364820318828798</v>
      </c>
      <c r="J77">
        <v>16306.607198015499</v>
      </c>
      <c r="K77">
        <v>48.800764742766702</v>
      </c>
      <c r="M77">
        <f t="shared" si="2"/>
        <v>16306.607198015499</v>
      </c>
      <c r="N77">
        <f t="shared" si="3"/>
        <v>46.582792530797747</v>
      </c>
    </row>
    <row r="78" spans="1:14" x14ac:dyDescent="0.25">
      <c r="A78">
        <v>0</v>
      </c>
      <c r="B78">
        <v>0</v>
      </c>
      <c r="D78">
        <v>18022.744927828498</v>
      </c>
      <c r="E78">
        <v>24.739945416697498</v>
      </c>
      <c r="G78">
        <v>18022.744927828498</v>
      </c>
      <c r="H78">
        <v>35.484212969812098</v>
      </c>
      <c r="J78">
        <v>18022.744927828498</v>
      </c>
      <c r="K78">
        <v>38.897589468190802</v>
      </c>
      <c r="M78">
        <f t="shared" si="2"/>
        <v>18022.744927828498</v>
      </c>
      <c r="N78">
        <f t="shared" si="3"/>
        <v>37.190901219001447</v>
      </c>
    </row>
    <row r="79" spans="1:14" x14ac:dyDescent="0.25">
      <c r="A79">
        <v>0</v>
      </c>
      <c r="B79">
        <v>0</v>
      </c>
      <c r="D79">
        <v>19919.3704382303</v>
      </c>
      <c r="E79">
        <v>19.867094706593399</v>
      </c>
      <c r="G79">
        <v>19919.3704382303</v>
      </c>
      <c r="H79">
        <v>28.623494752821902</v>
      </c>
      <c r="J79">
        <v>19919.3704382303</v>
      </c>
      <c r="K79">
        <v>30.768358441521499</v>
      </c>
      <c r="M79">
        <f t="shared" si="2"/>
        <v>19919.3704382303</v>
      </c>
      <c r="N79">
        <f t="shared" si="3"/>
        <v>29.695926597171699</v>
      </c>
    </row>
    <row r="80" spans="1:14" x14ac:dyDescent="0.25">
      <c r="D80">
        <v>22015.4657948067</v>
      </c>
      <c r="E80">
        <v>16.262491986864401</v>
      </c>
      <c r="G80">
        <v>22015.4657948067</v>
      </c>
      <c r="H80">
        <v>23.2098770483565</v>
      </c>
      <c r="J80">
        <v>22015.4657948067</v>
      </c>
      <c r="K80">
        <v>24.509252659944401</v>
      </c>
      <c r="M80">
        <f t="shared" si="2"/>
        <v>22015.4657948067</v>
      </c>
      <c r="N80">
        <f t="shared" si="3"/>
        <v>23.859564854150449</v>
      </c>
    </row>
    <row r="81" spans="4:14" x14ac:dyDescent="0.25">
      <c r="D81">
        <v>24332.009424408399</v>
      </c>
      <c r="E81">
        <v>13.1104474193708</v>
      </c>
      <c r="G81">
        <v>24332.009424408399</v>
      </c>
      <c r="H81">
        <v>18.470279887782699</v>
      </c>
      <c r="J81">
        <v>24332.009424408399</v>
      </c>
      <c r="K81">
        <v>19.3719707634481</v>
      </c>
      <c r="M81">
        <f t="shared" si="2"/>
        <v>24332.009424408399</v>
      </c>
      <c r="N81">
        <f t="shared" si="3"/>
        <v>18.9211253256154</v>
      </c>
    </row>
    <row r="82" spans="4:14" x14ac:dyDescent="0.25">
      <c r="D82">
        <v>26892.186074297599</v>
      </c>
      <c r="E82">
        <v>10.604199750602501</v>
      </c>
      <c r="G82">
        <v>26892.186074297599</v>
      </c>
      <c r="H82">
        <v>14.823611441550399</v>
      </c>
      <c r="J82">
        <v>26892.186074297599</v>
      </c>
      <c r="K82">
        <v>15.432937667572199</v>
      </c>
      <c r="M82">
        <f t="shared" si="2"/>
        <v>26892.186074297599</v>
      </c>
      <c r="N82">
        <f t="shared" si="3"/>
        <v>15.128274554561299</v>
      </c>
    </row>
    <row r="83" spans="4:14" x14ac:dyDescent="0.25">
      <c r="D83">
        <v>0</v>
      </c>
      <c r="E83">
        <v>0</v>
      </c>
      <c r="G83">
        <v>29721.618852891399</v>
      </c>
      <c r="H83">
        <v>11.963700477819</v>
      </c>
      <c r="J83">
        <v>29721.618852891399</v>
      </c>
      <c r="K83">
        <v>12.219164705791</v>
      </c>
      <c r="M83">
        <f t="shared" si="2"/>
        <v>29721.618852891399</v>
      </c>
      <c r="N83">
        <f t="shared" si="3"/>
        <v>12.091432591804999</v>
      </c>
    </row>
    <row r="84" spans="4:14" x14ac:dyDescent="0.25">
      <c r="D84">
        <v>0</v>
      </c>
      <c r="E84">
        <v>0</v>
      </c>
      <c r="G84">
        <v>0</v>
      </c>
      <c r="H84">
        <v>0</v>
      </c>
      <c r="J84">
        <v>32848.625674443298</v>
      </c>
      <c r="K84">
        <v>9.7506153028647198</v>
      </c>
    </row>
    <row r="85" spans="4:14" x14ac:dyDescent="0.25">
      <c r="D85">
        <v>0</v>
      </c>
      <c r="E85">
        <v>0</v>
      </c>
      <c r="G85">
        <v>0</v>
      </c>
      <c r="H85">
        <v>0</v>
      </c>
      <c r="J85">
        <v>0</v>
      </c>
      <c r="K85">
        <v>0</v>
      </c>
      <c r="M85">
        <f t="shared" si="2"/>
        <v>0</v>
      </c>
      <c r="N85">
        <f t="shared" si="3"/>
        <v>0</v>
      </c>
    </row>
    <row r="86" spans="4:14" x14ac:dyDescent="0.25">
      <c r="D86">
        <v>0</v>
      </c>
      <c r="E86">
        <v>0</v>
      </c>
      <c r="G86">
        <v>0</v>
      </c>
      <c r="H86">
        <v>0</v>
      </c>
      <c r="J86">
        <v>0</v>
      </c>
      <c r="K86">
        <v>0</v>
      </c>
      <c r="M86">
        <f t="shared" si="2"/>
        <v>0</v>
      </c>
      <c r="N86">
        <f t="shared" si="3"/>
        <v>0</v>
      </c>
    </row>
    <row r="87" spans="4:14" x14ac:dyDescent="0.25">
      <c r="G87">
        <v>0</v>
      </c>
      <c r="H87">
        <v>0</v>
      </c>
      <c r="J87">
        <v>0</v>
      </c>
      <c r="K87">
        <v>0</v>
      </c>
      <c r="M87">
        <f t="shared" si="2"/>
        <v>0</v>
      </c>
      <c r="N87">
        <f t="shared" si="3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workbookViewId="0">
      <selection activeCell="I13" sqref="I13"/>
    </sheetView>
  </sheetViews>
  <sheetFormatPr baseColWidth="10" defaultRowHeight="15" x14ac:dyDescent="0.25"/>
  <sheetData>
    <row r="1" spans="1:10" x14ac:dyDescent="0.25">
      <c r="A1" t="s">
        <v>14</v>
      </c>
    </row>
    <row r="3" spans="1:10" x14ac:dyDescent="0.25">
      <c r="A3" t="s">
        <v>15</v>
      </c>
    </row>
    <row r="5" spans="1:10" ht="15.75" thickBot="1" x14ac:dyDescent="0.3"/>
    <row r="6" spans="1:10" x14ac:dyDescent="0.25">
      <c r="B6" s="31" t="s">
        <v>20</v>
      </c>
      <c r="C6" s="32"/>
      <c r="D6" s="33"/>
      <c r="E6" s="31" t="s">
        <v>21</v>
      </c>
      <c r="F6" s="32"/>
      <c r="G6" s="33"/>
      <c r="H6" s="31" t="s">
        <v>22</v>
      </c>
      <c r="I6" s="32"/>
      <c r="J6" s="33"/>
    </row>
    <row r="7" spans="1:10" x14ac:dyDescent="0.25">
      <c r="B7" s="4" t="s">
        <v>23</v>
      </c>
      <c r="C7" s="5" t="s">
        <v>24</v>
      </c>
      <c r="D7" s="6"/>
      <c r="E7" s="4" t="s">
        <v>23</v>
      </c>
      <c r="F7" s="5" t="s">
        <v>24</v>
      </c>
      <c r="G7" s="6"/>
      <c r="H7" s="4" t="s">
        <v>23</v>
      </c>
      <c r="I7" s="5" t="s">
        <v>24</v>
      </c>
      <c r="J7" s="6"/>
    </row>
    <row r="8" spans="1:10" x14ac:dyDescent="0.25">
      <c r="A8" s="1" t="s">
        <v>0</v>
      </c>
      <c r="B8" s="7">
        <v>13.7</v>
      </c>
      <c r="C8" s="8">
        <v>74.5</v>
      </c>
      <c r="D8" s="9"/>
      <c r="E8" s="7">
        <v>15.9</v>
      </c>
      <c r="F8" s="8">
        <v>93.6</v>
      </c>
      <c r="G8" s="9"/>
      <c r="H8" s="7">
        <v>15.7</v>
      </c>
      <c r="I8" s="8">
        <v>86</v>
      </c>
      <c r="J8" s="9"/>
    </row>
    <row r="9" spans="1:10" ht="15.75" thickBot="1" x14ac:dyDescent="0.3">
      <c r="A9" s="3" t="s">
        <v>3</v>
      </c>
      <c r="B9" s="10">
        <f>5.7*2</f>
        <v>11.4</v>
      </c>
      <c r="C9" s="11">
        <f>29.7*2</f>
        <v>59.4</v>
      </c>
      <c r="D9" s="12"/>
      <c r="E9" s="10">
        <f>8.4*2</f>
        <v>16.8</v>
      </c>
      <c r="F9" s="11">
        <f>108*2</f>
        <v>216</v>
      </c>
      <c r="G9" s="12"/>
      <c r="H9" s="10">
        <v>12.6</v>
      </c>
      <c r="I9" s="11">
        <v>67.900000000000006</v>
      </c>
      <c r="J9" s="12"/>
    </row>
    <row r="10" spans="1:10" x14ac:dyDescent="0.25">
      <c r="B10" s="21"/>
      <c r="C10" s="21"/>
      <c r="D10" s="21"/>
    </row>
    <row r="11" spans="1:10" x14ac:dyDescent="0.25">
      <c r="B11" s="24"/>
      <c r="C11" s="24"/>
      <c r="D11" s="24"/>
    </row>
    <row r="12" spans="1:10" x14ac:dyDescent="0.25">
      <c r="D12" s="5"/>
      <c r="E12" s="5"/>
      <c r="F12" s="5"/>
      <c r="G12" s="5" t="s">
        <v>25</v>
      </c>
      <c r="H12" s="21">
        <v>51448</v>
      </c>
      <c r="I12" s="22">
        <v>9666</v>
      </c>
      <c r="J12" s="23"/>
    </row>
    <row r="13" spans="1:10" x14ac:dyDescent="0.25">
      <c r="D13" s="5"/>
      <c r="E13" s="5"/>
      <c r="F13" s="5"/>
      <c r="G13" s="5"/>
      <c r="H13" s="24">
        <f t="shared" ref="E13:J13" si="0">H12*EXP(-0.5)</f>
        <v>31204.789380895563</v>
      </c>
      <c r="I13" s="5">
        <f t="shared" si="0"/>
        <v>5862.7253567823145</v>
      </c>
      <c r="J13" s="25"/>
    </row>
    <row r="14" spans="1:10" x14ac:dyDescent="0.25">
      <c r="D14" s="5"/>
      <c r="E14" s="5"/>
      <c r="F14" s="5"/>
      <c r="G14" s="5"/>
      <c r="H14" s="24">
        <f>6.4*2</f>
        <v>12.8</v>
      </c>
      <c r="I14" s="5">
        <f>37.6*2</f>
        <v>75.2</v>
      </c>
      <c r="J14" s="25"/>
    </row>
    <row r="15" spans="1:10" x14ac:dyDescent="0.25">
      <c r="D15" s="5"/>
      <c r="E15" s="5"/>
      <c r="F15" s="5"/>
      <c r="G15" s="5"/>
      <c r="H15" s="24"/>
      <c r="I15" s="5"/>
      <c r="J15" s="25"/>
    </row>
    <row r="16" spans="1:10" x14ac:dyDescent="0.25">
      <c r="D16" s="5"/>
      <c r="E16" s="5"/>
      <c r="F16" s="5"/>
      <c r="G16" s="5" t="s">
        <v>26</v>
      </c>
      <c r="H16" s="24">
        <v>52123</v>
      </c>
      <c r="I16" s="29">
        <v>10130</v>
      </c>
      <c r="J16" s="25"/>
    </row>
    <row r="17" spans="4:10" x14ac:dyDescent="0.25">
      <c r="D17" s="5"/>
      <c r="E17" s="5"/>
      <c r="F17" s="5"/>
      <c r="G17" s="5"/>
      <c r="H17" s="24">
        <f t="shared" ref="E17:J17" si="1">H16*EXP(-0.5)</f>
        <v>31614.197576201594</v>
      </c>
      <c r="I17" s="5">
        <f t="shared" si="1"/>
        <v>6144.1555828889768</v>
      </c>
      <c r="J17" s="25"/>
    </row>
    <row r="18" spans="4:10" x14ac:dyDescent="0.25">
      <c r="D18" s="5"/>
      <c r="E18" s="5"/>
      <c r="F18" s="5"/>
      <c r="G18" s="5"/>
      <c r="H18" s="24">
        <f>6.2*2</f>
        <v>12.4</v>
      </c>
      <c r="I18" s="5">
        <f>30.3*2</f>
        <v>60.6</v>
      </c>
      <c r="J18" s="25"/>
    </row>
    <row r="19" spans="4:10" x14ac:dyDescent="0.25">
      <c r="D19" s="5"/>
      <c r="E19" s="5"/>
      <c r="F19" s="5"/>
      <c r="G19" s="5"/>
      <c r="H19" s="24"/>
      <c r="I19" s="5"/>
      <c r="J19" s="25"/>
    </row>
    <row r="20" spans="4:10" x14ac:dyDescent="0.25">
      <c r="D20" s="5"/>
      <c r="E20" s="5"/>
      <c r="F20" s="5"/>
      <c r="G20" s="5" t="s">
        <v>16</v>
      </c>
      <c r="H20" s="24">
        <f t="shared" ref="E20:J20" si="2">AVERAGE(H12,H16)</f>
        <v>51785.5</v>
      </c>
      <c r="I20" s="5">
        <f t="shared" si="2"/>
        <v>9898</v>
      </c>
      <c r="J20" s="25"/>
    </row>
    <row r="21" spans="4:10" x14ac:dyDescent="0.25">
      <c r="D21" s="5"/>
      <c r="E21" s="5"/>
      <c r="F21" s="5"/>
      <c r="G21" s="5"/>
      <c r="H21" s="26">
        <f t="shared" ref="E21:J21" si="3">AVERAGE(H14,H18)</f>
        <v>12.600000000000001</v>
      </c>
      <c r="I21" s="27">
        <f t="shared" si="3"/>
        <v>67.900000000000006</v>
      </c>
      <c r="J21" s="28"/>
    </row>
    <row r="22" spans="4:10" x14ac:dyDescent="0.25">
      <c r="D22" s="5"/>
      <c r="E22" s="5"/>
      <c r="F22" s="5"/>
      <c r="G22" s="5"/>
    </row>
    <row r="23" spans="4:10" x14ac:dyDescent="0.25">
      <c r="D23" s="5"/>
      <c r="E23" s="5"/>
      <c r="F23" s="5"/>
      <c r="G23" s="5"/>
    </row>
  </sheetData>
  <mergeCells count="3">
    <mergeCell ref="B6:D6"/>
    <mergeCell ref="E6:G6"/>
    <mergeCell ref="H6:J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conc centerline</vt:lpstr>
      <vt:lpstr>graph</vt:lpstr>
      <vt:lpstr>plume width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2022-04-18T16:42:44Z</dcterms:modified>
</cp:coreProperties>
</file>